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5120" windowHeight="7530" activeTab="0"/>
  </bookViews>
  <sheets>
    <sheet name="прил" sheetId="1" r:id="rId1"/>
    <sheet name="таб1" sheetId="2" r:id="rId2"/>
    <sheet name="таб 2" sheetId="3" r:id="rId3"/>
    <sheet name="прил 2.1" sheetId="4" r:id="rId4"/>
    <sheet name="таб3,4" sheetId="5" r:id="rId5"/>
  </sheets>
  <definedNames>
    <definedName name="_xlnm.Print_Area" localSheetId="0">'прил'!$A$1:$D$101</definedName>
    <definedName name="_xlnm.Print_Area" localSheetId="3">'прил 2.1'!$A$1:$L$10</definedName>
    <definedName name="_xlnm.Print_Area" localSheetId="2">'таб 2'!$A$1:$W$65</definedName>
    <definedName name="_xlnm.Print_Area" localSheetId="1">'таб1'!$A$1:$C$27</definedName>
    <definedName name="_xlnm.Print_Area" localSheetId="4">'таб3,4'!$A$1:$C$23</definedName>
  </definedNames>
  <calcPr fullCalcOnLoad="1"/>
</workbook>
</file>

<file path=xl/sharedStrings.xml><?xml version="1.0" encoding="utf-8"?>
<sst xmlns="http://schemas.openxmlformats.org/spreadsheetml/2006/main" count="371" uniqueCount="259">
  <si>
    <t>Наименование показателя</t>
  </si>
  <si>
    <t>Код по бюджетной классификации операции сектора государственного управления</t>
  </si>
  <si>
    <t>Всего</t>
  </si>
  <si>
    <t>Планируемый остаток средств на начало планируемого года</t>
  </si>
  <si>
    <t>Поступления, всего:</t>
  </si>
  <si>
    <t>в том числе:</t>
  </si>
  <si>
    <t>Планируемый остаток средств на конец планируемого года</t>
  </si>
  <si>
    <t>Выплаты, всего:</t>
  </si>
  <si>
    <t>из них:</t>
  </si>
  <si>
    <t>Арендная плата за пользование имуществом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</si>
  <si>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</si>
  <si>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</si>
  <si>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 xml:space="preserve">УТВЕРЖДАЮ
</t>
  </si>
  <si>
    <t>КОДЫ</t>
  </si>
  <si>
    <t>Форма по КФД</t>
  </si>
  <si>
    <t>Наименование государственного бюджетного учреждения (подразделения)</t>
  </si>
  <si>
    <t>Областное государственное бюджетное учреждение «Центр по обеспечению пожарной безопасности»</t>
  </si>
  <si>
    <t>по ОКПО</t>
  </si>
  <si>
    <t>7308002564/732501001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</si>
  <si>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</si>
  <si>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</si>
  <si>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</si>
  <si>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              дата</t>
  </si>
  <si>
    <t>Главный бухгалтер областного государственного бюджетного учреждения «Центр по обеспечению пожарной безопасности»</t>
  </si>
  <si>
    <t>ИНН / КПП</t>
  </si>
  <si>
    <t xml:space="preserve">Адрес фактического местонахождения государственного бюджетного
учреждения (подразделения)
</t>
  </si>
  <si>
    <t>432030, Российская Федерация,  г. Ульяновск, ул. Ветеринарная, 15.</t>
  </si>
  <si>
    <r>
      <t xml:space="preserve">   </t>
    </r>
    <r>
      <rPr>
        <sz val="8"/>
        <color indexed="8"/>
        <rFont val="Times New Roman"/>
        <family val="1"/>
      </rPr>
      <t>(подпись)                                     (расшифровка подписи)</t>
    </r>
  </si>
  <si>
    <t>II. Показатели по поступлениям и выплатам учреждения</t>
  </si>
  <si>
    <t>подпись</t>
  </si>
  <si>
    <t>Министерство сельского, лесного хозяйства и природных ресурсов Ульяновской области</t>
  </si>
  <si>
    <t>I. 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</si>
  <si>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</si>
  <si>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• Обеспечение мер пожарной безопасности  в лесах;</t>
  </si>
  <si>
    <t xml:space="preserve">• Обеспечение тушения лесных пожаров  </t>
  </si>
  <si>
    <t>• Содержание и эксплуатация гидротехнических сооружений.</t>
  </si>
  <si>
    <t>1.2. Виды деятельности государственного бюджетного учреждения (подразделения):</t>
  </si>
  <si>
    <t>• организация и содержание пожарно-химических станций;</t>
  </si>
  <si>
    <t>• тушение лесных пожаров;</t>
  </si>
  <si>
    <t>• строительство, реконструкция и эксплуатация лесных дорог, предназначенных для охраны лесов от пожаров;</t>
  </si>
  <si>
    <t>• строительство, реконструкция и эксплуатация посадочных площадок для вертолетов, используемых в целях проведения авиационных работ по охране и защите леса;</t>
  </si>
  <si>
    <t>• прокладка просек, противопожарных разрывов;</t>
  </si>
  <si>
    <t>• устройство, прочистка и обновление противопожарных минерализованных полос;</t>
  </si>
  <si>
    <t>• создание и содержание противопожарных заслонов;</t>
  </si>
  <si>
    <t>• устройство лиственных опушек;</t>
  </si>
  <si>
    <t>• устройство и эксплуатация пожарных водоемов и подъездов к источникам противопожарного водоснабжения;</t>
  </si>
  <si>
    <t>• снижение природной пожарной опасности лесов путем регулирования породного состава лесных насаждений;</t>
  </si>
  <si>
    <t>• снижение природной пожарной опасности лесов путем проведения санитарно-оздоровительных мероприятий (сплошная санитарная рубка), в том числе вырубка погибших и повреждённых лесных насаждений, очистка лесов от захламления, расчистка гарей;</t>
  </si>
  <si>
    <t>• проведение профилактического контролируемого противопожарного выжигания хвороста, лесной подстилки, сухой травы и других лесных горючих материалов;</t>
  </si>
  <si>
    <t>• благоустройство зон отдыха граждан, пребывающих в лесах;</t>
  </si>
  <si>
    <t>• установка и эксплуатация шлагбаумов, устройство и эксплуатация преград, обеспечивающих ограничение пребывания граждан в лесах в целях обеспечения пожарной безопасности;</t>
  </si>
  <si>
    <t>• установка и размещение стендов и других знаков и указателей, содержащих информацию о мерах пожарной безопасности;</t>
  </si>
  <si>
    <t>• организация патрулирования лесов, в том числе разработка маршрутов патрулирования лесов.</t>
  </si>
  <si>
    <t>• проведение регламентных работ по подготовке пожарной техники и средств пожаротушения, проведение тактико-специальных учений по практической отработке навыков по тушению условного лесного пожара;</t>
  </si>
  <si>
    <t>• организация и обеспечение резервного хранения средств пожаротушения;</t>
  </si>
  <si>
    <t>• проведение обучения и аттестации специалистов по тушению лесных пожаров и обучения их смежным профессиям;</t>
  </si>
  <si>
    <t>• содержание систем предупреждения и тушения лесных пожаров, формирование запасов горюче-смазочных материалов на период высокой пожарной опасности;</t>
  </si>
  <si>
    <t>• проведение противопожарной пропаганды и профилактических мероприятий в целях предотвращения возникновения лесных пожаров;</t>
  </si>
  <si>
    <t>• приём и учёт сообщений о лесных пожарах, а также оповещение населения и противопожарных служб о пожарной опасности в лесах и лесных пожарах специализированными диспетчерскими службами;</t>
  </si>
  <si>
    <t>• представление в уполномоченный федеральный орган исполнительной власти данных о пожарной опасности в лесах и лесных пожарах;</t>
  </si>
  <si>
    <t xml:space="preserve">• организация работы пунктов диспетчерского управления по борьбе с лесными пожарами, передачи оперативной информации о лесных пожарах  заинтересованным организациям в установленном законом порядке; </t>
  </si>
  <si>
    <t xml:space="preserve"> • обеспечение функционирования гидротехнических сооружений.</t>
  </si>
  <si>
    <t>1.3. Перечень услуг (работ), осуществляемых на платной основе:</t>
  </si>
  <si>
    <t>• осуществление таксации лесов, проектирование мероприятий по использова-нию, охране, защите и воспроизводству лесов;</t>
  </si>
  <si>
    <t>• проектирование лесных участков;</t>
  </si>
  <si>
    <t>• оказание платных услуг в сфере лесного хозяйства на основе соответствующих договоров, в том числе:</t>
  </si>
  <si>
    <t>• оформление документов геологоразведочным и геофизическим экспедициям, строительным и иным организациям при сооружении ими разрешённых объектов;</t>
  </si>
  <si>
    <t>• выполнение геодезических и картографических работ;</t>
  </si>
  <si>
    <t>• подготовка и оформление документации по лесопользованию (отвод и таксация лесосек, оформление технологических карт и другие);</t>
  </si>
  <si>
    <t>• разработка проектов по лесоохранным, лесозащитным и лесовосстановитель-ным мероприятиям, воспроизводству лесов и лесоразведению;</t>
  </si>
  <si>
    <t>• разработка проектов по созданию защитных и полезащитных лесных насаждений, лесных плантаций;</t>
  </si>
  <si>
    <t>• заготовка и переработка древесины;</t>
  </si>
  <si>
    <t>• заготовка, переработка и хранение лесных семян;</t>
  </si>
  <si>
    <t>• разработка проектов по рекультивации земель лесного фонда при добыче полезных ископаемых, проведении строительных и иных работ;</t>
  </si>
  <si>
    <t>• разработка проектов освоения лесов;</t>
  </si>
  <si>
    <t>• оказание услуг по оформлению в установленном порядке материалов по пе-реводу земель или земельных участков из одной категории в другую;</t>
  </si>
  <si>
    <t>• разработка отраслевых баз данных и программного обеспечения в сфере деятельности лесного комплекса;</t>
  </si>
  <si>
    <t>• оказание услуг по руководству практикой, консультацией студентов и учащихся образовательных учреждений;</t>
  </si>
  <si>
    <t>• предоставление образовательных услуг в форме профессиональной подготовки, переподготовки и повышения квалификации;</t>
  </si>
  <si>
    <t xml:space="preserve">• разработка планов противопожарных профилактических мероприятий; </t>
  </si>
  <si>
    <t>•  содержание и эксплуатация гидротехнических сооружений.</t>
  </si>
  <si>
    <t>• Выполнение работ по лесному семеноводству, в том числе по содержанию и проектированию объектов лесного семеноводства.</t>
  </si>
  <si>
    <t>• Выполнение работ по защите и воспроизводству лесов с одновременной куплей-продажей лесных насаждений для заготовки древесины.</t>
  </si>
  <si>
    <t>• мониторинг пожарной опасности в лесах и лесных пожаров:</t>
  </si>
  <si>
    <t>• организация патрулирования лесов, в том числе разработка маршрутов патрулирования лесов;</t>
  </si>
  <si>
    <t>•</t>
  </si>
  <si>
    <t>• заготовка, переработка, хранение и реализация лесных семян;</t>
  </si>
  <si>
    <t>• лесное семеноводство:</t>
  </si>
  <si>
    <t>• закладка лесных питомников с целью выращивания посадочного материала;</t>
  </si>
  <si>
    <t>• выполнение комплекса мероприятий по созданию и использованию постоянной лесосеменной (ПЛСБ) на генетико-селекционной основе с выделением плюсовых деревьев и насаждений, созданием архивов клонов плюсовых деревьев - насаждения, маточных плантаций - насаждения, испытательных культур - лесные культуры, географических культур - опытные культуры, лесосеменных плантаций, формирование на закладку постоянных лесосеменных участков (ЛСП, ПЛСУ);</t>
  </si>
  <si>
    <t>• отвод ВЛСУ и обследование лесосек главного пользования в зависимости от потребности в семенах;</t>
  </si>
  <si>
    <t>• систему агротехнических, лесоводственных и профилактических мероприятий по уходу, защите от пожаров, вредителей и болезней на ЛСП, ПЛСУ, маточных плантациях, архивах клонов в течение всего срока их создания и использования;</t>
  </si>
  <si>
    <t>• мероприятия по защите лесов:</t>
  </si>
  <si>
    <t>• лесопатологическое обследование насаждений поврежденных болезнями и вредителями;</t>
  </si>
  <si>
    <t>• профилактические биотехнические мероприятия (огораживание муравейников, расселение птиц, уход за ремизами);</t>
  </si>
  <si>
    <t>• сантарно-оздоровительные мероприятия (сплошные санитарные рубки, выборочные санитарные рубки, уборка захламленности и т.д.);</t>
  </si>
  <si>
    <t>• мероприятия по воспроизводству лесов и лесоразведение:</t>
  </si>
  <si>
    <t>• искусственное лесовосстановление (создание лесных культур);</t>
  </si>
  <si>
    <t>•  содействие естественному возобновлению;</t>
  </si>
  <si>
    <t>• проведение агротехнического ухода за лесными культурами;</t>
  </si>
  <si>
    <t>• дополнение лесных кульутр;</t>
  </si>
  <si>
    <t>• обработка почвы под лесные культуры;</t>
  </si>
  <si>
    <t>• уход за лесами:</t>
  </si>
  <si>
    <t>• проведение рубок ухода за лесами в порядке проведения рубок осветления, прочистки, прореживания и проходных рубок;</t>
  </si>
  <si>
    <t>• отвод и таксация лесосек:</t>
  </si>
  <si>
    <t>• отвод и таксация лесосек для последующего проведения выборочных рубок, выборочных санитарных рубок, сплошных санитарных рубок.</t>
  </si>
  <si>
    <t>• предоставление в аренду имущества, находящегося в оперативном управлении с согласия учредителя;</t>
  </si>
  <si>
    <t>• оказание транспортных услуг с использованием автомобильного транспорта, тракторов, другой лесохозяйственной техники, механизмов и гужевого транспорта, в том числе услуги погрузки и разгрузки;</t>
  </si>
  <si>
    <t>• выполнение работ по осуществлению мероприятий по охране, защите, воспроизводству лесов , в том числе участие в качестве поставщика, подрядчика, исполнителя при размещении заказа на выполнение работ по охране, защите, воспроизводству лесов путем проведения торгов в порядке, установленном законодательством Российской Федерации;</t>
  </si>
  <si>
    <t>• предоставление услуг по выращиванию посадочного материала лесных растений (саженцев, сеянцев), выращивание посадочного материала лесных растений (саженцев, сеянцев) и их реализация;</t>
  </si>
  <si>
    <t>• противопожарное обустройство лесных участков, предоставленных в аренду или в постоянное (бессрочное) пользование или находящихся в собственности;</t>
  </si>
  <si>
    <t>• выполнение работ по содержанию объектов лесного семеноводства;</t>
  </si>
  <si>
    <t>• лесопатологическое обследование;</t>
  </si>
  <si>
    <t>• заготовка и переработка и реализация древесины и оказание услуг по заготовке, переработке и реализации древесины;</t>
  </si>
  <si>
    <t>Код строки</t>
  </si>
  <si>
    <t>Год начала закупки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</si>
  <si>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</si>
  <si>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</si>
  <si>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</si>
  <si>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</si>
  <si>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X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</si>
  <si>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</si>
  <si>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</si>
  <si>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косгу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</si>
  <si>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</si>
  <si>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</si>
  <si>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</si>
  <si>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</si>
  <si>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</si>
  <si>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</si>
  <si>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</si>
  <si>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Остаток средств на начало года</t>
  </si>
  <si>
    <t>Остаток средств на конец года</t>
  </si>
  <si>
    <t>N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</si>
  <si>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</si>
  <si>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</si>
  <si>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</si>
  <si>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</si>
  <si>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</si>
  <si>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</si>
  <si>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</si>
  <si>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</si>
  <si>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</si>
  <si>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</si>
  <si>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</si>
  <si>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</si>
  <si>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</si>
  <si>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</si>
  <si>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</si>
  <si>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</si>
  <si>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Поступление</t>
  </si>
  <si>
    <t>Выбытие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</si>
  <si>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</si>
  <si>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</si>
  <si>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</si>
  <si>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</si>
  <si>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Таблица 3</t>
  </si>
  <si>
    <t>Таблица 4</t>
  </si>
  <si>
    <t>Справочная информация</t>
  </si>
  <si>
    <t>Таблица 1</t>
  </si>
  <si>
    <t xml:space="preserve">на 2017 г. </t>
  </si>
  <si>
    <t>на 2018 г.</t>
  </si>
  <si>
    <t xml:space="preserve">на 2019 г. </t>
  </si>
  <si>
    <t>Таблица 2</t>
  </si>
  <si>
    <t>Объем финансового обеспечения, руб. 2018 год</t>
  </si>
  <si>
    <t>Объем финансового обеспечения, руб. 2019 год</t>
  </si>
  <si>
    <t>Сумма выплат по расходам на закупку товаров, работ и услуг, руб.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</si>
  <si>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</si>
  <si>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</si>
  <si>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</si>
  <si>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</si>
  <si>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</si>
  <si>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</si>
  <si>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</si>
  <si>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</si>
  <si>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</si>
  <si>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</si>
  <si>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Безвозмездные перечисления организациям</t>
  </si>
  <si>
    <t>Социальное обеспечение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</si>
  <si>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</si>
  <si>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</si>
  <si>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</si>
  <si>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</si>
  <si>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</si>
  <si>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Таблица 2.1</t>
  </si>
  <si>
    <t>расшифровка</t>
  </si>
  <si>
    <t>И.Н.Саксонова</t>
  </si>
  <si>
    <t>Сумма руб.</t>
  </si>
  <si>
    <r>
      <t>директор департамента лесного хозяйства</t>
    </r>
    <r>
      <rPr>
        <sz val="11"/>
        <color indexed="8"/>
        <rFont val="Times New Roman"/>
        <family val="1"/>
      </rPr>
      <t xml:space="preserve">                
</t>
    </r>
    <r>
      <rPr>
        <sz val="8"/>
        <color indexed="8"/>
        <rFont val="Times New Roman"/>
        <family val="1"/>
      </rPr>
      <t>(наименование должности лица, утверждающего документ)</t>
    </r>
    <r>
      <rPr>
        <sz val="11"/>
        <color indexed="8"/>
        <rFont val="Times New Roman"/>
        <family val="1"/>
      </rPr>
      <t xml:space="preserve">
</t>
    </r>
  </si>
  <si>
    <r>
      <t>_____________________________</t>
    </r>
    <r>
      <rPr>
        <sz val="11"/>
        <color indexed="8"/>
        <rFont val="Times New Roman"/>
        <family val="1"/>
      </rPr>
      <t>М.Г.Мокров</t>
    </r>
  </si>
  <si>
    <t>225 00</t>
  </si>
  <si>
    <t>226 00</t>
  </si>
  <si>
    <t>225 01</t>
  </si>
  <si>
    <t>225 02</t>
  </si>
  <si>
    <t>225 03</t>
  </si>
  <si>
    <t>225 05</t>
  </si>
  <si>
    <t>225 06</t>
  </si>
  <si>
    <t>оплата текущего ремонта оборудования и инвентаря</t>
  </si>
  <si>
    <t>противопожарные мероприятия</t>
  </si>
  <si>
    <t>содержание имущества</t>
  </si>
  <si>
    <t>прочие работы, услуги по содержанию имущества</t>
  </si>
  <si>
    <t>капитальный и текущий ремонт в областных учреждениях</t>
  </si>
  <si>
    <t>226 01</t>
  </si>
  <si>
    <t>226 02</t>
  </si>
  <si>
    <t>226 03</t>
  </si>
  <si>
    <t>226 04</t>
  </si>
  <si>
    <t>226 06</t>
  </si>
  <si>
    <t>226 08</t>
  </si>
  <si>
    <t>226 09</t>
  </si>
  <si>
    <t>прочие работы, услуги в рамках благоустройства территорий</t>
  </si>
  <si>
    <t>оплата труда по договорам гражданско-правового характера</t>
  </si>
  <si>
    <t>информационные услуги</t>
  </si>
  <si>
    <t>переподготовка кадров, поышение квалификации</t>
  </si>
  <si>
    <t>разработка проектной и сметной документации для строительства, реконструкции и ремонта</t>
  </si>
  <si>
    <t>прочие расходы, услуги</t>
  </si>
  <si>
    <t>медицинский осмотр работников областных учреждений</t>
  </si>
  <si>
    <t>290 00</t>
  </si>
  <si>
    <t>уплата налогов, государственных пошлин и сборов, иных платежей в бюджет</t>
  </si>
  <si>
    <t>прочие расходы</t>
  </si>
  <si>
    <t>853/290 04</t>
  </si>
  <si>
    <t>852/290 04</t>
  </si>
  <si>
    <t>852/290 01</t>
  </si>
  <si>
    <t>310 00</t>
  </si>
  <si>
    <t>310 02</t>
  </si>
  <si>
    <t>310 03</t>
  </si>
  <si>
    <t>310 06</t>
  </si>
  <si>
    <t>реконструкция основных средств</t>
  </si>
  <si>
    <t>приобретение и модернизация оборудования и предметов длительного пользования для ОГУ</t>
  </si>
  <si>
    <t>учеличение стоимости основных средств в рамках прочих расходов</t>
  </si>
  <si>
    <t>340 00</t>
  </si>
  <si>
    <t>340 01</t>
  </si>
  <si>
    <t>340 02</t>
  </si>
  <si>
    <t>340 03</t>
  </si>
  <si>
    <t>340 04</t>
  </si>
  <si>
    <t>340 05</t>
  </si>
  <si>
    <t>340 06</t>
  </si>
  <si>
    <t>340 07</t>
  </si>
  <si>
    <t>340 08</t>
  </si>
  <si>
    <t>запасные части</t>
  </si>
  <si>
    <t>горюче-смазочные материалы</t>
  </si>
  <si>
    <t>увеличение стоимости материальных запасов в рамках проведения социально-значимых мероприятий</t>
  </si>
  <si>
    <t>медикаменты и перевязочные средства</t>
  </si>
  <si>
    <t>мягкий инвентарь и обмундирование</t>
  </si>
  <si>
    <t>твёрдое топливо</t>
  </si>
  <si>
    <t>прочие расходные материалы и предметы снабжения</t>
  </si>
  <si>
    <t>продукты питания</t>
  </si>
  <si>
    <t>строительство основных средств</t>
  </si>
  <si>
    <t>310 01</t>
  </si>
  <si>
    <t>853/290.01</t>
  </si>
  <si>
    <t>ПРОЕКТ</t>
  </si>
  <si>
    <t>"______" _______________ 2017 года</t>
  </si>
  <si>
    <r>
      <rPr>
        <b/>
        <sz val="14"/>
        <color indexed="8"/>
        <rFont val="Times New Roman"/>
        <family val="1"/>
      </rPr>
      <t>План финансово - хозяйственной деятельности
на 2018 год</t>
    </r>
    <r>
      <rPr>
        <sz val="14"/>
        <color indexed="8"/>
        <rFont val="Times New Roman"/>
        <family val="1"/>
      </rPr>
      <t xml:space="preserve">
</t>
    </r>
  </si>
  <si>
    <t xml:space="preserve">                                                         «____» _____________   2017 г.</t>
  </si>
  <si>
    <t>Показатели финансового состояния учреждения
                   на  01 июля  2017 г.
                       (последнюю отчетную дату)</t>
  </si>
  <si>
    <t>Объем финансового обеспечения, руб. 2020 год</t>
  </si>
  <si>
    <t xml:space="preserve">Сведения о средствах, поступающих
            во временное распоряжение учреждения (подразделения)
                   на 01 июля  2017 г.
                       (очередной финансовый год)
</t>
  </si>
  <si>
    <t>Директор областного государственного бюджетного учреждения «Центр по обеспечению пожарной безопасности»</t>
  </si>
  <si>
    <t>А.В.Туманов</t>
  </si>
  <si>
    <t>Показатели выплат по расходам на закупку товаров, работ, услуг учреждения (подразделения) на 07 июля  2017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</si>
</sst>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u val="single"/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u val="single"/>
      <sz val="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u val="single"/>
      <sz val="11"/>
      <color theme="10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  <font>
      <u val="single"/>
      <sz val="9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wrapText="1"/>
    </xf>
    <xf numFmtId="0" fontId="52" fillId="0" borderId="10" xfId="0" applyFont="1" applyBorder="1" applyAlignment="1">
      <alignment horizontal="justify" vertical="top" wrapText="1"/>
    </xf>
    <xf numFmtId="0" fontId="51" fillId="0" borderId="0" xfId="0" applyFont="1" applyBorder="1" applyAlignment="1">
      <alignment horizontal="center" wrapText="1"/>
    </xf>
    <xf numFmtId="0" fontId="51" fillId="0" borderId="10" xfId="0" applyFont="1" applyBorder="1" applyAlignment="1">
      <alignment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0" fontId="53" fillId="34" borderId="0" xfId="0" applyFont="1" applyFill="1" applyBorder="1" applyAlignment="1">
      <alignment/>
    </xf>
    <xf numFmtId="0" fontId="53" fillId="34" borderId="0" xfId="0" applyFont="1" applyFill="1" applyBorder="1" applyAlignment="1">
      <alignment vertical="center" wrapText="1"/>
    </xf>
    <xf numFmtId="0" fontId="51" fillId="34" borderId="0" xfId="0" applyFont="1" applyFill="1" applyBorder="1" applyAlignment="1">
      <alignment/>
    </xf>
    <xf numFmtId="0" fontId="51" fillId="0" borderId="0" xfId="0" applyFont="1" applyAlignment="1">
      <alignment/>
    </xf>
    <xf numFmtId="4" fontId="51" fillId="34" borderId="0" xfId="0" applyNumberFormat="1" applyFont="1" applyFill="1" applyBorder="1" applyAlignment="1">
      <alignment/>
    </xf>
    <xf numFmtId="0" fontId="51" fillId="0" borderId="0" xfId="0" applyFont="1" applyBorder="1" applyAlignment="1">
      <alignment/>
    </xf>
    <xf numFmtId="0" fontId="51" fillId="34" borderId="0" xfId="0" applyFont="1" applyFill="1" applyBorder="1" applyAlignment="1">
      <alignment wrapText="1"/>
    </xf>
    <xf numFmtId="0" fontId="51" fillId="34" borderId="0" xfId="0" applyFont="1" applyFill="1" applyBorder="1" applyAlignment="1">
      <alignment vertical="top" wrapText="1"/>
    </xf>
    <xf numFmtId="4" fontId="51" fillId="34" borderId="0" xfId="0" applyNumberFormat="1" applyFont="1" applyFill="1" applyBorder="1" applyAlignment="1">
      <alignment vertical="center"/>
    </xf>
    <xf numFmtId="0" fontId="51" fillId="34" borderId="0" xfId="0" applyFont="1" applyFill="1" applyBorder="1" applyAlignment="1">
      <alignment vertical="center"/>
    </xf>
    <xf numFmtId="0" fontId="53" fillId="34" borderId="0" xfId="0" applyFont="1" applyFill="1" applyBorder="1" applyAlignment="1">
      <alignment vertical="center"/>
    </xf>
    <xf numFmtId="0" fontId="53" fillId="34" borderId="0" xfId="0" applyFont="1" applyFill="1" applyBorder="1" applyAlignment="1">
      <alignment horizontal="center" vertical="center"/>
    </xf>
    <xf numFmtId="0" fontId="51" fillId="34" borderId="0" xfId="0" applyFont="1" applyFill="1" applyBorder="1" applyAlignment="1">
      <alignment horizontal="right" vertical="center" wrapText="1"/>
    </xf>
    <xf numFmtId="4" fontId="51" fillId="34" borderId="0" xfId="0" applyNumberFormat="1" applyFont="1" applyFill="1" applyBorder="1" applyAlignment="1">
      <alignment horizontal="left" vertical="center"/>
    </xf>
    <xf numFmtId="4" fontId="51" fillId="34" borderId="0" xfId="0" applyNumberFormat="1" applyFont="1" applyFill="1" applyBorder="1" applyAlignment="1">
      <alignment horizontal="right" vertical="center"/>
    </xf>
    <xf numFmtId="4" fontId="51" fillId="34" borderId="10" xfId="0" applyNumberFormat="1" applyFont="1" applyFill="1" applyBorder="1" applyAlignment="1">
      <alignment horizontal="center" vertical="center" wrapText="1"/>
    </xf>
    <xf numFmtId="4" fontId="51" fillId="0" borderId="0" xfId="0" applyNumberFormat="1" applyFont="1" applyBorder="1" applyAlignment="1">
      <alignment vertical="center"/>
    </xf>
    <xf numFmtId="4" fontId="51" fillId="0" borderId="0" xfId="0" applyNumberFormat="1" applyFont="1" applyAlignment="1">
      <alignment vertical="center"/>
    </xf>
    <xf numFmtId="0" fontId="51" fillId="0" borderId="0" xfId="0" applyFont="1" applyBorder="1" applyAlignment="1">
      <alignment wrapText="1"/>
    </xf>
    <xf numFmtId="4" fontId="51" fillId="0" borderId="0" xfId="0" applyNumberFormat="1" applyFont="1" applyAlignment="1">
      <alignment/>
    </xf>
    <xf numFmtId="0" fontId="4" fillId="35" borderId="0" xfId="0" applyFont="1" applyFill="1" applyBorder="1" applyAlignment="1">
      <alignment horizontal="left" wrapText="1"/>
    </xf>
    <xf numFmtId="4" fontId="54" fillId="0" borderId="0" xfId="0" applyNumberFormat="1" applyFont="1" applyAlignment="1">
      <alignment horizontal="center" vertical="center"/>
    </xf>
    <xf numFmtId="0" fontId="51" fillId="34" borderId="0" xfId="0" applyFont="1" applyFill="1" applyBorder="1" applyAlignment="1">
      <alignment horizontal="left" vertical="top" wrapText="1"/>
    </xf>
    <xf numFmtId="4" fontId="52" fillId="0" borderId="10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wrapText="1"/>
    </xf>
    <xf numFmtId="0" fontId="51" fillId="0" borderId="0" xfId="0" applyFont="1" applyBorder="1" applyAlignment="1">
      <alignment vertical="top" wrapText="1"/>
    </xf>
    <xf numFmtId="0" fontId="51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4" fontId="53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top" wrapText="1" indent="2"/>
    </xf>
    <xf numFmtId="0" fontId="53" fillId="0" borderId="10" xfId="0" applyFont="1" applyBorder="1" applyAlignment="1">
      <alignment horizontal="left" vertical="top" wrapText="1" indent="4"/>
    </xf>
    <xf numFmtId="0" fontId="53" fillId="0" borderId="10" xfId="0" applyFont="1" applyBorder="1" applyAlignment="1">
      <alignment horizontal="left" vertical="top" wrapText="1" indent="3"/>
    </xf>
    <xf numFmtId="4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top" wrapText="1" indent="6"/>
    </xf>
    <xf numFmtId="0" fontId="57" fillId="0" borderId="10" xfId="42" applyFont="1" applyBorder="1" applyAlignment="1" applyProtection="1">
      <alignment vertical="top" wrapText="1"/>
      <protection/>
    </xf>
    <xf numFmtId="0" fontId="51" fillId="0" borderId="10" xfId="0" applyFont="1" applyBorder="1" applyAlignment="1">
      <alignment/>
    </xf>
    <xf numFmtId="4" fontId="51" fillId="0" borderId="10" xfId="0" applyNumberFormat="1" applyFont="1" applyBorder="1" applyAlignment="1">
      <alignment horizontal="center" vertical="center"/>
    </xf>
    <xf numFmtId="4" fontId="51" fillId="33" borderId="10" xfId="0" applyNumberFormat="1" applyFont="1" applyFill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2" fontId="53" fillId="0" borderId="0" xfId="0" applyNumberFormat="1" applyFont="1" applyAlignment="1">
      <alignment/>
    </xf>
    <xf numFmtId="4" fontId="53" fillId="0" borderId="0" xfId="0" applyNumberFormat="1" applyFont="1" applyAlignment="1">
      <alignment/>
    </xf>
    <xf numFmtId="0" fontId="51" fillId="0" borderId="10" xfId="0" applyFont="1" applyBorder="1" applyAlignment="1">
      <alignment horizontal="center" vertical="top" wrapText="1"/>
    </xf>
    <xf numFmtId="4" fontId="51" fillId="0" borderId="10" xfId="0" applyNumberFormat="1" applyFont="1" applyBorder="1" applyAlignment="1">
      <alignment vertical="top" wrapText="1"/>
    </xf>
    <xf numFmtId="0" fontId="51" fillId="34" borderId="10" xfId="0" applyNumberFormat="1" applyFont="1" applyFill="1" applyBorder="1" applyAlignment="1">
      <alignment horizontal="center" vertical="center"/>
    </xf>
    <xf numFmtId="4" fontId="51" fillId="34" borderId="10" xfId="0" applyNumberFormat="1" applyFont="1" applyFill="1" applyBorder="1" applyAlignment="1">
      <alignment horizontal="center" vertical="center"/>
    </xf>
    <xf numFmtId="49" fontId="51" fillId="34" borderId="10" xfId="0" applyNumberFormat="1" applyFont="1" applyFill="1" applyBorder="1" applyAlignment="1">
      <alignment horizontal="center" vertical="center"/>
    </xf>
    <xf numFmtId="0" fontId="51" fillId="34" borderId="0" xfId="0" applyFont="1" applyFill="1" applyBorder="1" applyAlignment="1">
      <alignment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" fontId="55" fillId="0" borderId="10" xfId="0" applyNumberFormat="1" applyFont="1" applyBorder="1" applyAlignment="1">
      <alignment vertical="top" wrapText="1"/>
    </xf>
    <xf numFmtId="0" fontId="55" fillId="0" borderId="10" xfId="0" applyFont="1" applyBorder="1" applyAlignment="1">
      <alignment wrapText="1"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wrapText="1"/>
    </xf>
    <xf numFmtId="0" fontId="55" fillId="0" borderId="10" xfId="0" applyFont="1" applyBorder="1" applyAlignment="1">
      <alignment vertical="top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5" fillId="34" borderId="10" xfId="0" applyFont="1" applyFill="1" applyBorder="1" applyAlignment="1">
      <alignment wrapText="1"/>
    </xf>
    <xf numFmtId="0" fontId="51" fillId="34" borderId="10" xfId="0" applyFont="1" applyFill="1" applyBorder="1" applyAlignment="1">
      <alignment/>
    </xf>
    <xf numFmtId="0" fontId="51" fillId="34" borderId="0" xfId="0" applyFont="1" applyFill="1" applyAlignment="1">
      <alignment/>
    </xf>
    <xf numFmtId="4" fontId="59" fillId="0" borderId="10" xfId="0" applyNumberFormat="1" applyFont="1" applyBorder="1" applyAlignment="1">
      <alignment vertical="top" wrapText="1"/>
    </xf>
    <xf numFmtId="0" fontId="51" fillId="0" borderId="10" xfId="0" applyFont="1" applyBorder="1" applyAlignment="1">
      <alignment horizontal="center" vertical="center" wrapText="1"/>
    </xf>
    <xf numFmtId="4" fontId="59" fillId="33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4" fontId="51" fillId="0" borderId="0" xfId="0" applyNumberFormat="1" applyFont="1" applyAlignment="1">
      <alignment horizontal="center" vertical="center"/>
    </xf>
    <xf numFmtId="4" fontId="51" fillId="34" borderId="0" xfId="0" applyNumberFormat="1" applyFont="1" applyFill="1" applyBorder="1" applyAlignment="1">
      <alignment horizontal="center" vertical="center" wrapText="1"/>
    </xf>
    <xf numFmtId="4" fontId="51" fillId="34" borderId="0" xfId="0" applyNumberFormat="1" applyFont="1" applyFill="1" applyBorder="1" applyAlignment="1">
      <alignment horizontal="left" vertical="top" wrapText="1"/>
    </xf>
    <xf numFmtId="0" fontId="51" fillId="34" borderId="0" xfId="0" applyFont="1" applyFill="1" applyBorder="1" applyAlignment="1">
      <alignment horizontal="left" vertical="top"/>
    </xf>
    <xf numFmtId="0" fontId="51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53" fillId="34" borderId="0" xfId="0" applyFont="1" applyFill="1" applyBorder="1" applyAlignment="1">
      <alignment horizontal="center" vertical="center" wrapText="1"/>
    </xf>
    <xf numFmtId="0" fontId="51" fillId="34" borderId="0" xfId="0" applyFont="1" applyFill="1" applyBorder="1" applyAlignment="1">
      <alignment horizontal="left" vertical="top" wrapText="1"/>
    </xf>
    <xf numFmtId="0" fontId="51" fillId="34" borderId="0" xfId="0" applyFont="1" applyFill="1" applyBorder="1" applyAlignment="1">
      <alignment horizontal="center" vertical="top" wrapText="1"/>
    </xf>
    <xf numFmtId="0" fontId="5" fillId="35" borderId="0" xfId="0" applyFont="1" applyFill="1" applyBorder="1" applyAlignment="1">
      <alignment horizontal="left"/>
    </xf>
    <xf numFmtId="0" fontId="51" fillId="34" borderId="0" xfId="0" applyFont="1" applyFill="1" applyBorder="1" applyAlignment="1">
      <alignment horizontal="left" vertical="center" wrapText="1"/>
    </xf>
    <xf numFmtId="0" fontId="51" fillId="34" borderId="13" xfId="0" applyFont="1" applyFill="1" applyBorder="1" applyAlignment="1">
      <alignment horizontal="left" vertical="center" wrapText="1"/>
    </xf>
    <xf numFmtId="0" fontId="4" fillId="35" borderId="0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left" wrapText="1"/>
    </xf>
    <xf numFmtId="0" fontId="5" fillId="35" borderId="0" xfId="0" applyFont="1" applyFill="1" applyBorder="1" applyAlignment="1">
      <alignment horizontal="left" wrapText="1"/>
    </xf>
    <xf numFmtId="4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vertical="top" wrapText="1"/>
    </xf>
    <xf numFmtId="0" fontId="60" fillId="0" borderId="11" xfId="0" applyFont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 wrapText="1"/>
    </xf>
    <xf numFmtId="0" fontId="61" fillId="0" borderId="10" xfId="42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51" fillId="0" borderId="10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7" fillId="0" borderId="10" xfId="42" applyFont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275E5B97C4DA80CF79D28E3BE36D0E2BB4AF5DDA99331CEE2134C28664B784D4A60D182052FBT4Y0H" TargetMode="External" /><Relationship Id="rId2" Type="http://schemas.openxmlformats.org/officeDocument/2006/relationships/hyperlink" Target="consultantplus://offline/ref=275E5B97C4DA80CF79D28E3BE36D0E2BB4AF5DDA99331CEE2134C28664B784D4A60D182052FBT4Y0H" TargetMode="External" /><Relationship Id="rId3" Type="http://schemas.openxmlformats.org/officeDocument/2006/relationships/hyperlink" Target="consultantplus://offline/ref=275E5B97C4DA80CF79D28E3BE36D0E2BB4AF5DDA99331CEE2134C28664B784D4A60D182052FBT4Y0H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5FDFDEBDEF5C022686C933CF8B60E87B121C03BCC9591DDAF0BB795EE7VBXBF" TargetMode="External" /><Relationship Id="rId2" Type="http://schemas.openxmlformats.org/officeDocument/2006/relationships/hyperlink" Target="consultantplus://offline/ref=5FDFDEBDEF5C022686C933CF8B60E87B121D06BDCE5F1DDAF0BB795EE7VBXBF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86A4B0220B7D00000B42547405342FC258CAE21207144538F568BCB25oAD0J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V101"/>
  <sheetViews>
    <sheetView tabSelected="1" view="pageBreakPreview" zoomScale="110" zoomScaleSheetLayoutView="110" zoomScalePageLayoutView="0" workbookViewId="0" topLeftCell="A1">
      <selection activeCell="H47" sqref="H47"/>
    </sheetView>
  </sheetViews>
  <sheetFormatPr defaultColWidth="9.140625" defaultRowHeight="15"/>
  <cols>
    <col min="1" max="1" width="54.7109375" style="10" customWidth="1"/>
    <col min="2" max="2" width="23.00390625" style="10" customWidth="1"/>
    <col min="3" max="3" width="14.00390625" style="24" customWidth="1"/>
    <col min="4" max="4" width="14.8515625" style="24" customWidth="1"/>
    <col min="5" max="5" width="14.421875" style="10" bestFit="1" customWidth="1"/>
    <col min="6" max="6" width="15.28125" style="10" customWidth="1"/>
    <col min="7" max="7" width="11.8515625" style="10" bestFit="1" customWidth="1"/>
    <col min="8" max="16384" width="9.140625" style="10" customWidth="1"/>
  </cols>
  <sheetData>
    <row r="1" spans="3:4" ht="15">
      <c r="C1" s="86" t="s">
        <v>249</v>
      </c>
      <c r="D1" s="86"/>
    </row>
    <row r="2" spans="3:4" ht="15" customHeight="1">
      <c r="C2" s="28"/>
      <c r="D2" s="28"/>
    </row>
    <row r="3" spans="1:4" ht="13.5" customHeight="1">
      <c r="A3" s="9"/>
      <c r="B3" s="87" t="s">
        <v>12</v>
      </c>
      <c r="C3" s="87"/>
      <c r="D3" s="87"/>
    </row>
    <row r="4" spans="1:4" ht="50.25" customHeight="1">
      <c r="A4" s="9"/>
      <c r="B4" s="88" t="s">
        <v>188</v>
      </c>
      <c r="C4" s="88"/>
      <c r="D4" s="88"/>
    </row>
    <row r="5" spans="1:4" ht="15">
      <c r="A5" s="9"/>
      <c r="B5" s="89" t="s">
        <v>189</v>
      </c>
      <c r="C5" s="89"/>
      <c r="D5" s="89"/>
    </row>
    <row r="6" spans="1:4" ht="13.5" customHeight="1">
      <c r="A6" s="9"/>
      <c r="B6" s="90" t="s">
        <v>27</v>
      </c>
      <c r="C6" s="90"/>
      <c r="D6" s="90"/>
    </row>
    <row r="7" spans="1:5" ht="15" customHeight="1">
      <c r="A7" s="12"/>
      <c r="B7" s="9" t="s">
        <v>250</v>
      </c>
      <c r="C7" s="16"/>
      <c r="D7" s="15"/>
      <c r="E7" s="11"/>
    </row>
    <row r="8" spans="1:4" s="8" customFormat="1" ht="53.25" customHeight="1">
      <c r="A8" s="91" t="s">
        <v>251</v>
      </c>
      <c r="B8" s="92"/>
      <c r="C8" s="92"/>
      <c r="D8" s="92"/>
    </row>
    <row r="9" spans="1:4" ht="17.25" customHeight="1">
      <c r="A9" s="7"/>
      <c r="B9" s="7"/>
      <c r="C9" s="17"/>
      <c r="D9" s="18" t="s">
        <v>13</v>
      </c>
    </row>
    <row r="10" spans="1:4" ht="15" customHeight="1">
      <c r="A10" s="13"/>
      <c r="B10" s="13"/>
      <c r="C10" s="19" t="s">
        <v>14</v>
      </c>
      <c r="D10" s="60"/>
    </row>
    <row r="11" spans="1:4" ht="15">
      <c r="A11" s="90" t="s">
        <v>252</v>
      </c>
      <c r="B11" s="90"/>
      <c r="C11" s="20" t="s">
        <v>22</v>
      </c>
      <c r="D11" s="61"/>
    </row>
    <row r="12" spans="1:4" ht="15">
      <c r="A12" s="9"/>
      <c r="B12" s="9"/>
      <c r="C12" s="15"/>
      <c r="D12" s="60"/>
    </row>
    <row r="13" spans="1:4" ht="15" customHeight="1">
      <c r="A13" s="93" t="s">
        <v>15</v>
      </c>
      <c r="B13" s="62"/>
      <c r="C13" s="21" t="s">
        <v>17</v>
      </c>
      <c r="D13" s="59">
        <v>25335925</v>
      </c>
    </row>
    <row r="14" spans="1:4" ht="50.25" customHeight="1">
      <c r="A14" s="93"/>
      <c r="B14" s="96" t="s">
        <v>16</v>
      </c>
      <c r="C14" s="97"/>
      <c r="D14" s="60"/>
    </row>
    <row r="15" spans="1:4" ht="12.75" customHeight="1">
      <c r="A15" s="9" t="s">
        <v>24</v>
      </c>
      <c r="B15" s="14" t="s">
        <v>18</v>
      </c>
      <c r="C15" s="21" t="s">
        <v>20</v>
      </c>
      <c r="D15" s="59">
        <v>383</v>
      </c>
    </row>
    <row r="16" spans="1:4" ht="15">
      <c r="A16" s="9" t="s">
        <v>19</v>
      </c>
      <c r="B16" s="14"/>
      <c r="C16" s="15"/>
      <c r="D16" s="15"/>
    </row>
    <row r="17" spans="1:4" ht="15">
      <c r="A17" s="9"/>
      <c r="B17" s="9"/>
      <c r="C17" s="15"/>
      <c r="D17" s="15"/>
    </row>
    <row r="18" spans="1:4" ht="45" customHeight="1">
      <c r="A18" s="29" t="s">
        <v>21</v>
      </c>
      <c r="B18" s="94" t="s">
        <v>30</v>
      </c>
      <c r="C18" s="94"/>
      <c r="D18" s="94"/>
    </row>
    <row r="19" spans="1:4" ht="45" customHeight="1">
      <c r="A19" s="29" t="s">
        <v>25</v>
      </c>
      <c r="B19" s="93" t="s">
        <v>26</v>
      </c>
      <c r="C19" s="93"/>
      <c r="D19" s="93"/>
    </row>
    <row r="20" spans="1:4" ht="15">
      <c r="A20" s="95" t="s">
        <v>31</v>
      </c>
      <c r="B20" s="95"/>
      <c r="C20" s="95"/>
      <c r="D20" s="95"/>
    </row>
    <row r="21" spans="1:4" ht="15">
      <c r="A21" s="95" t="s">
        <v>32</v>
      </c>
      <c r="B21" s="95"/>
      <c r="C21" s="95"/>
      <c r="D21" s="95"/>
    </row>
    <row r="22" spans="1:4" ht="15">
      <c r="A22" s="98" t="s">
        <v>33</v>
      </c>
      <c r="B22" s="98"/>
      <c r="C22" s="98"/>
      <c r="D22" s="98"/>
    </row>
    <row r="23" spans="1:4" ht="15">
      <c r="A23" s="98" t="s">
        <v>34</v>
      </c>
      <c r="B23" s="98"/>
      <c r="C23" s="98"/>
      <c r="D23" s="98"/>
    </row>
    <row r="24" spans="1:4" ht="15">
      <c r="A24" s="98" t="s">
        <v>35</v>
      </c>
      <c r="B24" s="98"/>
      <c r="C24" s="98"/>
      <c r="D24" s="98"/>
    </row>
    <row r="25" spans="1:4" ht="27.75" customHeight="1">
      <c r="A25" s="99" t="s">
        <v>81</v>
      </c>
      <c r="B25" s="99"/>
      <c r="C25" s="99"/>
      <c r="D25" s="99"/>
    </row>
    <row r="26" spans="1:4" ht="29.25" customHeight="1">
      <c r="A26" s="99" t="s">
        <v>82</v>
      </c>
      <c r="B26" s="99"/>
      <c r="C26" s="99"/>
      <c r="D26" s="99"/>
    </row>
    <row r="27" spans="1:4" ht="15">
      <c r="A27" s="95" t="s">
        <v>36</v>
      </c>
      <c r="B27" s="95"/>
      <c r="C27" s="95"/>
      <c r="D27" s="95"/>
    </row>
    <row r="28" spans="1:4" ht="15">
      <c r="A28" s="98" t="s">
        <v>37</v>
      </c>
      <c r="B28" s="98"/>
      <c r="C28" s="98"/>
      <c r="D28" s="98"/>
    </row>
    <row r="29" spans="1:4" ht="15">
      <c r="A29" s="98" t="s">
        <v>38</v>
      </c>
      <c r="B29" s="98"/>
      <c r="C29" s="98"/>
      <c r="D29" s="98"/>
    </row>
    <row r="30" spans="1:4" ht="15">
      <c r="A30" s="98" t="s">
        <v>39</v>
      </c>
      <c r="B30" s="98"/>
      <c r="C30" s="98"/>
      <c r="D30" s="98"/>
    </row>
    <row r="31" spans="1:4" ht="31.5" customHeight="1">
      <c r="A31" s="99" t="s">
        <v>40</v>
      </c>
      <c r="B31" s="99"/>
      <c r="C31" s="99"/>
      <c r="D31" s="99"/>
    </row>
    <row r="32" spans="1:4" ht="15">
      <c r="A32" s="98" t="s">
        <v>41</v>
      </c>
      <c r="B32" s="98"/>
      <c r="C32" s="98"/>
      <c r="D32" s="98"/>
    </row>
    <row r="33" spans="1:4" ht="15">
      <c r="A33" s="98" t="s">
        <v>42</v>
      </c>
      <c r="B33" s="98"/>
      <c r="C33" s="98"/>
      <c r="D33" s="98"/>
    </row>
    <row r="34" spans="1:4" ht="15">
      <c r="A34" s="98" t="s">
        <v>43</v>
      </c>
      <c r="B34" s="98"/>
      <c r="C34" s="98"/>
      <c r="D34" s="98"/>
    </row>
    <row r="35" spans="1:4" ht="15">
      <c r="A35" s="98" t="s">
        <v>44</v>
      </c>
      <c r="B35" s="98"/>
      <c r="C35" s="98"/>
      <c r="D35" s="98"/>
    </row>
    <row r="36" spans="1:4" ht="15">
      <c r="A36" s="98" t="s">
        <v>45</v>
      </c>
      <c r="B36" s="98"/>
      <c r="C36" s="98"/>
      <c r="D36" s="98"/>
    </row>
    <row r="37" spans="1:4" ht="15">
      <c r="A37" s="98" t="s">
        <v>46</v>
      </c>
      <c r="B37" s="98"/>
      <c r="C37" s="98"/>
      <c r="D37" s="98"/>
    </row>
    <row r="38" spans="1:4" ht="48" customHeight="1">
      <c r="A38" s="99" t="s">
        <v>47</v>
      </c>
      <c r="B38" s="99"/>
      <c r="C38" s="99"/>
      <c r="D38" s="99"/>
    </row>
    <row r="39" spans="1:4" ht="31.5" customHeight="1">
      <c r="A39" s="99" t="s">
        <v>48</v>
      </c>
      <c r="B39" s="99"/>
      <c r="C39" s="99"/>
      <c r="D39" s="99"/>
    </row>
    <row r="40" spans="1:4" ht="15">
      <c r="A40" s="99" t="s">
        <v>49</v>
      </c>
      <c r="B40" s="99"/>
      <c r="C40" s="99"/>
      <c r="D40" s="99"/>
    </row>
    <row r="41" spans="1:4" ht="30.75" customHeight="1">
      <c r="A41" s="99" t="s">
        <v>50</v>
      </c>
      <c r="B41" s="99"/>
      <c r="C41" s="99"/>
      <c r="D41" s="99"/>
    </row>
    <row r="42" spans="1:4" ht="15">
      <c r="A42" s="99" t="s">
        <v>51</v>
      </c>
      <c r="B42" s="99"/>
      <c r="C42" s="99"/>
      <c r="D42" s="99"/>
    </row>
    <row r="43" spans="1:4" ht="15">
      <c r="A43" s="99" t="s">
        <v>52</v>
      </c>
      <c r="B43" s="99"/>
      <c r="C43" s="99"/>
      <c r="D43" s="99"/>
    </row>
    <row r="44" spans="1:4" ht="30.75" customHeight="1">
      <c r="A44" s="99" t="s">
        <v>53</v>
      </c>
      <c r="B44" s="99"/>
      <c r="C44" s="99"/>
      <c r="D44" s="99"/>
    </row>
    <row r="45" spans="1:4" ht="15">
      <c r="A45" s="99" t="s">
        <v>54</v>
      </c>
      <c r="B45" s="99"/>
      <c r="C45" s="99"/>
      <c r="D45" s="99"/>
    </row>
    <row r="46" spans="1:4" ht="15">
      <c r="A46" s="99" t="s">
        <v>55</v>
      </c>
      <c r="B46" s="99"/>
      <c r="C46" s="99"/>
      <c r="D46" s="99"/>
    </row>
    <row r="47" spans="1:4" ht="31.5" customHeight="1">
      <c r="A47" s="99" t="s">
        <v>56</v>
      </c>
      <c r="B47" s="99"/>
      <c r="C47" s="99"/>
      <c r="D47" s="99"/>
    </row>
    <row r="48" spans="1:4" ht="31.5" customHeight="1">
      <c r="A48" s="99" t="s">
        <v>57</v>
      </c>
      <c r="B48" s="99"/>
      <c r="C48" s="99"/>
      <c r="D48" s="99"/>
    </row>
    <row r="49" spans="1:4" ht="15">
      <c r="A49" s="99" t="s">
        <v>83</v>
      </c>
      <c r="B49" s="99"/>
      <c r="C49" s="99"/>
      <c r="D49" s="99"/>
    </row>
    <row r="50" spans="1:4" ht="15">
      <c r="A50" s="99" t="s">
        <v>84</v>
      </c>
      <c r="B50" s="99"/>
      <c r="C50" s="99"/>
      <c r="D50" s="99"/>
    </row>
    <row r="51" spans="1:4" ht="29.25" customHeight="1">
      <c r="A51" s="99" t="s">
        <v>58</v>
      </c>
      <c r="B51" s="99"/>
      <c r="C51" s="99"/>
      <c r="D51" s="99"/>
    </row>
    <row r="52" spans="1:4" ht="31.5" customHeight="1">
      <c r="A52" s="99" t="s">
        <v>59</v>
      </c>
      <c r="B52" s="99"/>
      <c r="C52" s="99"/>
      <c r="D52" s="99"/>
    </row>
    <row r="53" spans="1:4" ht="30" customHeight="1">
      <c r="A53" s="99" t="s">
        <v>60</v>
      </c>
      <c r="B53" s="99"/>
      <c r="C53" s="99"/>
      <c r="D53" s="99"/>
    </row>
    <row r="54" spans="1:4" ht="15">
      <c r="A54" s="99" t="s">
        <v>61</v>
      </c>
      <c r="B54" s="99"/>
      <c r="C54" s="99"/>
      <c r="D54" s="99"/>
    </row>
    <row r="55" spans="1:4" ht="15">
      <c r="A55" s="27" t="s">
        <v>87</v>
      </c>
      <c r="B55" s="27"/>
      <c r="C55" s="27"/>
      <c r="D55" s="27"/>
    </row>
    <row r="56" spans="1:4" ht="15">
      <c r="A56" s="99" t="s">
        <v>86</v>
      </c>
      <c r="B56" s="99"/>
      <c r="C56" s="99"/>
      <c r="D56" s="99"/>
    </row>
    <row r="57" spans="1:4" ht="15">
      <c r="A57" s="99" t="s">
        <v>88</v>
      </c>
      <c r="B57" s="99"/>
      <c r="C57" s="99"/>
      <c r="D57" s="99"/>
    </row>
    <row r="58" spans="1:4" ht="60" customHeight="1">
      <c r="A58" s="99" t="s">
        <v>89</v>
      </c>
      <c r="B58" s="99"/>
      <c r="C58" s="99"/>
      <c r="D58" s="99"/>
    </row>
    <row r="59" spans="1:4" ht="15">
      <c r="A59" s="99" t="s">
        <v>90</v>
      </c>
      <c r="B59" s="99"/>
      <c r="C59" s="99"/>
      <c r="D59" s="99"/>
    </row>
    <row r="60" spans="1:4" ht="45.75" customHeight="1">
      <c r="A60" s="99" t="s">
        <v>91</v>
      </c>
      <c r="B60" s="99"/>
      <c r="C60" s="99"/>
      <c r="D60" s="99"/>
    </row>
    <row r="61" spans="1:4" ht="15">
      <c r="A61" s="99" t="s">
        <v>92</v>
      </c>
      <c r="B61" s="99"/>
      <c r="C61" s="99"/>
      <c r="D61" s="99"/>
    </row>
    <row r="62" spans="1:4" ht="15">
      <c r="A62" s="99" t="s">
        <v>93</v>
      </c>
      <c r="B62" s="99"/>
      <c r="C62" s="99"/>
      <c r="D62" s="99"/>
    </row>
    <row r="63" spans="1:4" ht="15">
      <c r="A63" s="99" t="s">
        <v>94</v>
      </c>
      <c r="B63" s="99"/>
      <c r="C63" s="99"/>
      <c r="D63" s="99"/>
    </row>
    <row r="64" spans="1:4" ht="28.5" customHeight="1">
      <c r="A64" s="99" t="s">
        <v>95</v>
      </c>
      <c r="B64" s="99"/>
      <c r="C64" s="99"/>
      <c r="D64" s="99"/>
    </row>
    <row r="65" spans="1:4" ht="15">
      <c r="A65" s="99" t="s">
        <v>96</v>
      </c>
      <c r="B65" s="99"/>
      <c r="C65" s="99"/>
      <c r="D65" s="99"/>
    </row>
    <row r="66" spans="1:4" ht="15">
      <c r="A66" s="99" t="s">
        <v>97</v>
      </c>
      <c r="B66" s="99"/>
      <c r="C66" s="99"/>
      <c r="D66" s="99"/>
    </row>
    <row r="67" spans="1:4" ht="15">
      <c r="A67" s="99" t="s">
        <v>98</v>
      </c>
      <c r="B67" s="99"/>
      <c r="C67" s="99"/>
      <c r="D67" s="99"/>
    </row>
    <row r="68" spans="1:4" ht="15">
      <c r="A68" s="99" t="s">
        <v>99</v>
      </c>
      <c r="B68" s="99"/>
      <c r="C68" s="99"/>
      <c r="D68" s="99"/>
    </row>
    <row r="69" spans="1:4" ht="15">
      <c r="A69" s="99" t="s">
        <v>100</v>
      </c>
      <c r="B69" s="99"/>
      <c r="C69" s="99"/>
      <c r="D69" s="99"/>
    </row>
    <row r="70" spans="1:4" ht="15">
      <c r="A70" s="99" t="s">
        <v>101</v>
      </c>
      <c r="B70" s="99"/>
      <c r="C70" s="99"/>
      <c r="D70" s="99"/>
    </row>
    <row r="71" spans="1:4" ht="15">
      <c r="A71" s="99" t="s">
        <v>102</v>
      </c>
      <c r="B71" s="99"/>
      <c r="C71" s="99"/>
      <c r="D71" s="99"/>
    </row>
    <row r="72" spans="1:4" ht="15">
      <c r="A72" s="99" t="s">
        <v>103</v>
      </c>
      <c r="B72" s="99"/>
      <c r="C72" s="99"/>
      <c r="D72" s="99"/>
    </row>
    <row r="73" spans="1:4" ht="15">
      <c r="A73" s="99" t="s">
        <v>104</v>
      </c>
      <c r="B73" s="99"/>
      <c r="C73" s="99"/>
      <c r="D73" s="99"/>
    </row>
    <row r="74" spans="1:256" ht="30" customHeight="1">
      <c r="A74" s="99" t="s">
        <v>105</v>
      </c>
      <c r="B74" s="99"/>
      <c r="C74" s="99"/>
      <c r="D74" s="99"/>
      <c r="E74" s="99" t="s">
        <v>85</v>
      </c>
      <c r="F74" s="99"/>
      <c r="G74" s="99"/>
      <c r="H74" s="99"/>
      <c r="I74" s="99" t="s">
        <v>85</v>
      </c>
      <c r="J74" s="99"/>
      <c r="K74" s="99"/>
      <c r="L74" s="99"/>
      <c r="M74" s="99" t="s">
        <v>85</v>
      </c>
      <c r="N74" s="99"/>
      <c r="O74" s="99"/>
      <c r="P74" s="99"/>
      <c r="Q74" s="99" t="s">
        <v>85</v>
      </c>
      <c r="R74" s="99"/>
      <c r="S74" s="99"/>
      <c r="T74" s="99"/>
      <c r="U74" s="99" t="s">
        <v>85</v>
      </c>
      <c r="V74" s="99"/>
      <c r="W74" s="99"/>
      <c r="X74" s="99"/>
      <c r="Y74" s="99" t="s">
        <v>85</v>
      </c>
      <c r="Z74" s="99"/>
      <c r="AA74" s="99"/>
      <c r="AB74" s="99"/>
      <c r="AC74" s="99" t="s">
        <v>85</v>
      </c>
      <c r="AD74" s="99"/>
      <c r="AE74" s="99"/>
      <c r="AF74" s="99"/>
      <c r="AG74" s="99" t="s">
        <v>85</v>
      </c>
      <c r="AH74" s="99"/>
      <c r="AI74" s="99"/>
      <c r="AJ74" s="99"/>
      <c r="AK74" s="99" t="s">
        <v>85</v>
      </c>
      <c r="AL74" s="99"/>
      <c r="AM74" s="99"/>
      <c r="AN74" s="99"/>
      <c r="AO74" s="99" t="s">
        <v>85</v>
      </c>
      <c r="AP74" s="99"/>
      <c r="AQ74" s="99"/>
      <c r="AR74" s="99"/>
      <c r="AS74" s="99" t="s">
        <v>85</v>
      </c>
      <c r="AT74" s="99"/>
      <c r="AU74" s="99"/>
      <c r="AV74" s="99"/>
      <c r="AW74" s="99" t="s">
        <v>85</v>
      </c>
      <c r="AX74" s="99"/>
      <c r="AY74" s="99"/>
      <c r="AZ74" s="99"/>
      <c r="BA74" s="99" t="s">
        <v>85</v>
      </c>
      <c r="BB74" s="99"/>
      <c r="BC74" s="99"/>
      <c r="BD74" s="99"/>
      <c r="BE74" s="99" t="s">
        <v>85</v>
      </c>
      <c r="BF74" s="99"/>
      <c r="BG74" s="99"/>
      <c r="BH74" s="99"/>
      <c r="BI74" s="99" t="s">
        <v>85</v>
      </c>
      <c r="BJ74" s="99"/>
      <c r="BK74" s="99"/>
      <c r="BL74" s="99"/>
      <c r="BM74" s="99" t="s">
        <v>85</v>
      </c>
      <c r="BN74" s="99"/>
      <c r="BO74" s="99"/>
      <c r="BP74" s="99"/>
      <c r="BQ74" s="99" t="s">
        <v>85</v>
      </c>
      <c r="BR74" s="99"/>
      <c r="BS74" s="99"/>
      <c r="BT74" s="99"/>
      <c r="BU74" s="99" t="s">
        <v>85</v>
      </c>
      <c r="BV74" s="99"/>
      <c r="BW74" s="99"/>
      <c r="BX74" s="99"/>
      <c r="BY74" s="99" t="s">
        <v>85</v>
      </c>
      <c r="BZ74" s="99"/>
      <c r="CA74" s="99"/>
      <c r="CB74" s="99"/>
      <c r="CC74" s="99" t="s">
        <v>85</v>
      </c>
      <c r="CD74" s="99"/>
      <c r="CE74" s="99"/>
      <c r="CF74" s="99"/>
      <c r="CG74" s="99" t="s">
        <v>85</v>
      </c>
      <c r="CH74" s="99"/>
      <c r="CI74" s="99"/>
      <c r="CJ74" s="99"/>
      <c r="CK74" s="99" t="s">
        <v>85</v>
      </c>
      <c r="CL74" s="99"/>
      <c r="CM74" s="99"/>
      <c r="CN74" s="99"/>
      <c r="CO74" s="99" t="s">
        <v>85</v>
      </c>
      <c r="CP74" s="99"/>
      <c r="CQ74" s="99"/>
      <c r="CR74" s="99"/>
      <c r="CS74" s="99" t="s">
        <v>85</v>
      </c>
      <c r="CT74" s="99"/>
      <c r="CU74" s="99"/>
      <c r="CV74" s="99"/>
      <c r="CW74" s="99" t="s">
        <v>85</v>
      </c>
      <c r="CX74" s="99"/>
      <c r="CY74" s="99"/>
      <c r="CZ74" s="99"/>
      <c r="DA74" s="99" t="s">
        <v>85</v>
      </c>
      <c r="DB74" s="99"/>
      <c r="DC74" s="99"/>
      <c r="DD74" s="99"/>
      <c r="DE74" s="99" t="s">
        <v>85</v>
      </c>
      <c r="DF74" s="99"/>
      <c r="DG74" s="99"/>
      <c r="DH74" s="99"/>
      <c r="DI74" s="99" t="s">
        <v>85</v>
      </c>
      <c r="DJ74" s="99"/>
      <c r="DK74" s="99"/>
      <c r="DL74" s="99"/>
      <c r="DM74" s="99" t="s">
        <v>85</v>
      </c>
      <c r="DN74" s="99"/>
      <c r="DO74" s="99"/>
      <c r="DP74" s="99"/>
      <c r="DQ74" s="99" t="s">
        <v>85</v>
      </c>
      <c r="DR74" s="99"/>
      <c r="DS74" s="99"/>
      <c r="DT74" s="99"/>
      <c r="DU74" s="99" t="s">
        <v>85</v>
      </c>
      <c r="DV74" s="99"/>
      <c r="DW74" s="99"/>
      <c r="DX74" s="99"/>
      <c r="DY74" s="99" t="s">
        <v>85</v>
      </c>
      <c r="DZ74" s="99"/>
      <c r="EA74" s="99"/>
      <c r="EB74" s="99"/>
      <c r="EC74" s="99" t="s">
        <v>85</v>
      </c>
      <c r="ED74" s="99"/>
      <c r="EE74" s="99"/>
      <c r="EF74" s="99"/>
      <c r="EG74" s="99" t="s">
        <v>85</v>
      </c>
      <c r="EH74" s="99"/>
      <c r="EI74" s="99"/>
      <c r="EJ74" s="99"/>
      <c r="EK74" s="99" t="s">
        <v>85</v>
      </c>
      <c r="EL74" s="99"/>
      <c r="EM74" s="99"/>
      <c r="EN74" s="99"/>
      <c r="EO74" s="99" t="s">
        <v>85</v>
      </c>
      <c r="EP74" s="99"/>
      <c r="EQ74" s="99"/>
      <c r="ER74" s="99"/>
      <c r="ES74" s="99" t="s">
        <v>85</v>
      </c>
      <c r="ET74" s="99"/>
      <c r="EU74" s="99"/>
      <c r="EV74" s="99"/>
      <c r="EW74" s="99" t="s">
        <v>85</v>
      </c>
      <c r="EX74" s="99"/>
      <c r="EY74" s="99"/>
      <c r="EZ74" s="99"/>
      <c r="FA74" s="99" t="s">
        <v>85</v>
      </c>
      <c r="FB74" s="99"/>
      <c r="FC74" s="99"/>
      <c r="FD74" s="99"/>
      <c r="FE74" s="99" t="s">
        <v>85</v>
      </c>
      <c r="FF74" s="99"/>
      <c r="FG74" s="99"/>
      <c r="FH74" s="99"/>
      <c r="FI74" s="99" t="s">
        <v>85</v>
      </c>
      <c r="FJ74" s="99"/>
      <c r="FK74" s="99"/>
      <c r="FL74" s="99"/>
      <c r="FM74" s="99" t="s">
        <v>85</v>
      </c>
      <c r="FN74" s="99"/>
      <c r="FO74" s="99"/>
      <c r="FP74" s="99"/>
      <c r="FQ74" s="99" t="s">
        <v>85</v>
      </c>
      <c r="FR74" s="99"/>
      <c r="FS74" s="99"/>
      <c r="FT74" s="99"/>
      <c r="FU74" s="99" t="s">
        <v>85</v>
      </c>
      <c r="FV74" s="99"/>
      <c r="FW74" s="99"/>
      <c r="FX74" s="99"/>
      <c r="FY74" s="99" t="s">
        <v>85</v>
      </c>
      <c r="FZ74" s="99"/>
      <c r="GA74" s="99"/>
      <c r="GB74" s="99"/>
      <c r="GC74" s="99" t="s">
        <v>85</v>
      </c>
      <c r="GD74" s="99"/>
      <c r="GE74" s="99"/>
      <c r="GF74" s="99"/>
      <c r="GG74" s="99" t="s">
        <v>85</v>
      </c>
      <c r="GH74" s="99"/>
      <c r="GI74" s="99"/>
      <c r="GJ74" s="99"/>
      <c r="GK74" s="99" t="s">
        <v>85</v>
      </c>
      <c r="GL74" s="99"/>
      <c r="GM74" s="99"/>
      <c r="GN74" s="99"/>
      <c r="GO74" s="99" t="s">
        <v>85</v>
      </c>
      <c r="GP74" s="99"/>
      <c r="GQ74" s="99"/>
      <c r="GR74" s="99"/>
      <c r="GS74" s="99" t="s">
        <v>85</v>
      </c>
      <c r="GT74" s="99"/>
      <c r="GU74" s="99"/>
      <c r="GV74" s="99"/>
      <c r="GW74" s="99" t="s">
        <v>85</v>
      </c>
      <c r="GX74" s="99"/>
      <c r="GY74" s="99"/>
      <c r="GZ74" s="99"/>
      <c r="HA74" s="99" t="s">
        <v>85</v>
      </c>
      <c r="HB74" s="99"/>
      <c r="HC74" s="99"/>
      <c r="HD74" s="99"/>
      <c r="HE74" s="99" t="s">
        <v>85</v>
      </c>
      <c r="HF74" s="99"/>
      <c r="HG74" s="99"/>
      <c r="HH74" s="99"/>
      <c r="HI74" s="99" t="s">
        <v>85</v>
      </c>
      <c r="HJ74" s="99"/>
      <c r="HK74" s="99"/>
      <c r="HL74" s="99"/>
      <c r="HM74" s="99" t="s">
        <v>85</v>
      </c>
      <c r="HN74" s="99"/>
      <c r="HO74" s="99"/>
      <c r="HP74" s="99"/>
      <c r="HQ74" s="99" t="s">
        <v>85</v>
      </c>
      <c r="HR74" s="99"/>
      <c r="HS74" s="99"/>
      <c r="HT74" s="99"/>
      <c r="HU74" s="99" t="s">
        <v>85</v>
      </c>
      <c r="HV74" s="99"/>
      <c r="HW74" s="99"/>
      <c r="HX74" s="99"/>
      <c r="HY74" s="99" t="s">
        <v>85</v>
      </c>
      <c r="HZ74" s="99"/>
      <c r="IA74" s="99"/>
      <c r="IB74" s="99"/>
      <c r="IC74" s="99" t="s">
        <v>85</v>
      </c>
      <c r="ID74" s="99"/>
      <c r="IE74" s="99"/>
      <c r="IF74" s="99"/>
      <c r="IG74" s="99" t="s">
        <v>85</v>
      </c>
      <c r="IH74" s="99"/>
      <c r="II74" s="99"/>
      <c r="IJ74" s="99"/>
      <c r="IK74" s="99" t="s">
        <v>85</v>
      </c>
      <c r="IL74" s="99"/>
      <c r="IM74" s="99"/>
      <c r="IN74" s="99"/>
      <c r="IO74" s="99" t="s">
        <v>85</v>
      </c>
      <c r="IP74" s="99"/>
      <c r="IQ74" s="99"/>
      <c r="IR74" s="99"/>
      <c r="IS74" s="99" t="s">
        <v>85</v>
      </c>
      <c r="IT74" s="99"/>
      <c r="IU74" s="99"/>
      <c r="IV74" s="99"/>
    </row>
    <row r="75" spans="1:4" ht="15">
      <c r="A75" s="100" t="s">
        <v>62</v>
      </c>
      <c r="B75" s="100"/>
      <c r="C75" s="100"/>
      <c r="D75" s="100"/>
    </row>
    <row r="76" spans="1:4" ht="15">
      <c r="A76" s="99" t="s">
        <v>63</v>
      </c>
      <c r="B76" s="99"/>
      <c r="C76" s="99"/>
      <c r="D76" s="99"/>
    </row>
    <row r="77" spans="1:4" ht="15">
      <c r="A77" s="99" t="s">
        <v>64</v>
      </c>
      <c r="B77" s="99"/>
      <c r="C77" s="99"/>
      <c r="D77" s="99"/>
    </row>
    <row r="78" spans="1:4" ht="15">
      <c r="A78" s="99" t="s">
        <v>65</v>
      </c>
      <c r="B78" s="99"/>
      <c r="C78" s="99"/>
      <c r="D78" s="99"/>
    </row>
    <row r="79" spans="1:4" ht="28.5" customHeight="1">
      <c r="A79" s="99" t="s">
        <v>66</v>
      </c>
      <c r="B79" s="99"/>
      <c r="C79" s="99"/>
      <c r="D79" s="99"/>
    </row>
    <row r="80" spans="1:4" ht="15">
      <c r="A80" s="99" t="s">
        <v>67</v>
      </c>
      <c r="B80" s="99"/>
      <c r="C80" s="99"/>
      <c r="D80" s="99"/>
    </row>
    <row r="81" spans="1:4" ht="30" customHeight="1">
      <c r="A81" s="99" t="s">
        <v>68</v>
      </c>
      <c r="B81" s="99"/>
      <c r="C81" s="99"/>
      <c r="D81" s="99"/>
    </row>
    <row r="82" spans="1:4" ht="30.75" customHeight="1">
      <c r="A82" s="99" t="s">
        <v>69</v>
      </c>
      <c r="B82" s="99"/>
      <c r="C82" s="99"/>
      <c r="D82" s="99"/>
    </row>
    <row r="83" spans="1:4" ht="15">
      <c r="A83" s="99" t="s">
        <v>70</v>
      </c>
      <c r="B83" s="99"/>
      <c r="C83" s="99"/>
      <c r="D83" s="99"/>
    </row>
    <row r="84" spans="1:4" ht="15">
      <c r="A84" s="99" t="s">
        <v>71</v>
      </c>
      <c r="B84" s="99"/>
      <c r="C84" s="99"/>
      <c r="D84" s="99"/>
    </row>
    <row r="85" spans="1:4" ht="15">
      <c r="A85" s="99" t="s">
        <v>72</v>
      </c>
      <c r="B85" s="99"/>
      <c r="C85" s="99"/>
      <c r="D85" s="99"/>
    </row>
    <row r="86" spans="1:4" ht="30.75" customHeight="1">
      <c r="A86" s="99" t="s">
        <v>73</v>
      </c>
      <c r="B86" s="99"/>
      <c r="C86" s="99"/>
      <c r="D86" s="99"/>
    </row>
    <row r="87" spans="1:4" ht="15">
      <c r="A87" s="99" t="s">
        <v>74</v>
      </c>
      <c r="B87" s="99"/>
      <c r="C87" s="99"/>
      <c r="D87" s="99"/>
    </row>
    <row r="88" spans="1:4" ht="32.25" customHeight="1">
      <c r="A88" s="99" t="s">
        <v>75</v>
      </c>
      <c r="B88" s="99"/>
      <c r="C88" s="99"/>
      <c r="D88" s="99"/>
    </row>
    <row r="89" spans="1:4" ht="15">
      <c r="A89" s="99" t="s">
        <v>76</v>
      </c>
      <c r="B89" s="99"/>
      <c r="C89" s="99"/>
      <c r="D89" s="99"/>
    </row>
    <row r="90" spans="1:4" ht="15">
      <c r="A90" s="99" t="s">
        <v>77</v>
      </c>
      <c r="B90" s="99"/>
      <c r="C90" s="99"/>
      <c r="D90" s="99"/>
    </row>
    <row r="91" spans="1:4" ht="29.25" customHeight="1">
      <c r="A91" s="99" t="s">
        <v>78</v>
      </c>
      <c r="B91" s="99"/>
      <c r="C91" s="99"/>
      <c r="D91" s="99"/>
    </row>
    <row r="92" spans="1:4" ht="15">
      <c r="A92" s="98" t="s">
        <v>79</v>
      </c>
      <c r="B92" s="98"/>
      <c r="C92" s="98"/>
      <c r="D92" s="98"/>
    </row>
    <row r="93" spans="1:4" ht="15">
      <c r="A93" s="99" t="s">
        <v>106</v>
      </c>
      <c r="B93" s="99"/>
      <c r="C93" s="99"/>
      <c r="D93" s="99"/>
    </row>
    <row r="94" spans="1:4" ht="27.75" customHeight="1">
      <c r="A94" s="99" t="s">
        <v>107</v>
      </c>
      <c r="B94" s="99"/>
      <c r="C94" s="99"/>
      <c r="D94" s="99"/>
    </row>
    <row r="95" spans="1:4" ht="48" customHeight="1">
      <c r="A95" s="99" t="s">
        <v>108</v>
      </c>
      <c r="B95" s="99"/>
      <c r="C95" s="99"/>
      <c r="D95" s="99"/>
    </row>
    <row r="96" spans="1:4" ht="27.75" customHeight="1">
      <c r="A96" s="99" t="s">
        <v>109</v>
      </c>
      <c r="B96" s="99"/>
      <c r="C96" s="99"/>
      <c r="D96" s="99"/>
    </row>
    <row r="97" spans="1:4" ht="29.25" customHeight="1">
      <c r="A97" s="99" t="s">
        <v>110</v>
      </c>
      <c r="B97" s="99"/>
      <c r="C97" s="99"/>
      <c r="D97" s="99"/>
    </row>
    <row r="98" spans="1:4" ht="15">
      <c r="A98" s="99" t="s">
        <v>111</v>
      </c>
      <c r="B98" s="99"/>
      <c r="C98" s="99"/>
      <c r="D98" s="99"/>
    </row>
    <row r="99" spans="1:4" ht="15">
      <c r="A99" s="99" t="s">
        <v>112</v>
      </c>
      <c r="B99" s="99"/>
      <c r="C99" s="99"/>
      <c r="D99" s="99"/>
    </row>
    <row r="100" spans="1:4" ht="15">
      <c r="A100" s="99" t="s">
        <v>113</v>
      </c>
      <c r="B100" s="99"/>
      <c r="C100" s="99"/>
      <c r="D100" s="99"/>
    </row>
    <row r="101" spans="1:4" ht="15">
      <c r="A101" s="98" t="s">
        <v>80</v>
      </c>
      <c r="B101" s="98"/>
      <c r="C101" s="98"/>
      <c r="D101" s="98"/>
    </row>
  </sheetData>
  <sheetProtection/>
  <mergeCells count="155">
    <mergeCell ref="A98:D98"/>
    <mergeCell ref="A99:D99"/>
    <mergeCell ref="A100:D100"/>
    <mergeCell ref="A101:D101"/>
    <mergeCell ref="A92:D92"/>
    <mergeCell ref="A93:D93"/>
    <mergeCell ref="A94:D94"/>
    <mergeCell ref="A95:D95"/>
    <mergeCell ref="A96:D96"/>
    <mergeCell ref="A97:D97"/>
    <mergeCell ref="A86:D86"/>
    <mergeCell ref="A87:D87"/>
    <mergeCell ref="A88:D88"/>
    <mergeCell ref="A89:D89"/>
    <mergeCell ref="A90:D90"/>
    <mergeCell ref="A91:D91"/>
    <mergeCell ref="A80:D80"/>
    <mergeCell ref="A81:D81"/>
    <mergeCell ref="A82:D82"/>
    <mergeCell ref="A83:D83"/>
    <mergeCell ref="A84:D84"/>
    <mergeCell ref="A85:D85"/>
    <mergeCell ref="IS74:IV74"/>
    <mergeCell ref="A75:D75"/>
    <mergeCell ref="A76:D76"/>
    <mergeCell ref="A77:D77"/>
    <mergeCell ref="A78:D78"/>
    <mergeCell ref="A79:D79"/>
    <mergeCell ref="HU74:HX74"/>
    <mergeCell ref="HY74:IB74"/>
    <mergeCell ref="IC74:IF74"/>
    <mergeCell ref="IG74:IJ74"/>
    <mergeCell ref="IK74:IN74"/>
    <mergeCell ref="IO74:IR74"/>
    <mergeCell ref="GW74:GZ74"/>
    <mergeCell ref="HA74:HD74"/>
    <mergeCell ref="HE74:HH74"/>
    <mergeCell ref="HI74:HL74"/>
    <mergeCell ref="HM74:HP74"/>
    <mergeCell ref="HQ74:HT74"/>
    <mergeCell ref="FY74:GB74"/>
    <mergeCell ref="GC74:GF74"/>
    <mergeCell ref="GG74:GJ74"/>
    <mergeCell ref="GK74:GN74"/>
    <mergeCell ref="GO74:GR74"/>
    <mergeCell ref="GS74:GV74"/>
    <mergeCell ref="FA74:FD74"/>
    <mergeCell ref="FE74:FH74"/>
    <mergeCell ref="FI74:FL74"/>
    <mergeCell ref="FM74:FP74"/>
    <mergeCell ref="FQ74:FT74"/>
    <mergeCell ref="FU74:FX74"/>
    <mergeCell ref="EC74:EF74"/>
    <mergeCell ref="EG74:EJ74"/>
    <mergeCell ref="EK74:EN74"/>
    <mergeCell ref="EO74:ER74"/>
    <mergeCell ref="ES74:EV74"/>
    <mergeCell ref="EW74:EZ74"/>
    <mergeCell ref="DE74:DH74"/>
    <mergeCell ref="DI74:DL74"/>
    <mergeCell ref="DM74:DP74"/>
    <mergeCell ref="DQ74:DT74"/>
    <mergeCell ref="DU74:DX74"/>
    <mergeCell ref="DY74:EB74"/>
    <mergeCell ref="CG74:CJ74"/>
    <mergeCell ref="CK74:CN74"/>
    <mergeCell ref="CO74:CR74"/>
    <mergeCell ref="CS74:CV74"/>
    <mergeCell ref="CW74:CZ74"/>
    <mergeCell ref="DA74:DD74"/>
    <mergeCell ref="BI74:BL74"/>
    <mergeCell ref="BM74:BP74"/>
    <mergeCell ref="BQ74:BT74"/>
    <mergeCell ref="BU74:BX74"/>
    <mergeCell ref="BY74:CB74"/>
    <mergeCell ref="CC74:CF74"/>
    <mergeCell ref="AK74:AN74"/>
    <mergeCell ref="AO74:AR74"/>
    <mergeCell ref="AS74:AV74"/>
    <mergeCell ref="AW74:AZ74"/>
    <mergeCell ref="BA74:BD74"/>
    <mergeCell ref="BE74:BH74"/>
    <mergeCell ref="M74:P74"/>
    <mergeCell ref="Q74:T74"/>
    <mergeCell ref="U74:X74"/>
    <mergeCell ref="Y74:AB74"/>
    <mergeCell ref="AC74:AF74"/>
    <mergeCell ref="AG74:AJ74"/>
    <mergeCell ref="A71:D71"/>
    <mergeCell ref="A72:D72"/>
    <mergeCell ref="A73:D73"/>
    <mergeCell ref="A74:D74"/>
    <mergeCell ref="E74:H74"/>
    <mergeCell ref="I74:L74"/>
    <mergeCell ref="A65:D65"/>
    <mergeCell ref="A66:D66"/>
    <mergeCell ref="A67:D67"/>
    <mergeCell ref="A68:D68"/>
    <mergeCell ref="A69:D69"/>
    <mergeCell ref="A70:D70"/>
    <mergeCell ref="A59:D59"/>
    <mergeCell ref="A60:D60"/>
    <mergeCell ref="A61:D61"/>
    <mergeCell ref="A62:D62"/>
    <mergeCell ref="A63:D63"/>
    <mergeCell ref="A64:D64"/>
    <mergeCell ref="A52:D52"/>
    <mergeCell ref="A53:D53"/>
    <mergeCell ref="A54:D54"/>
    <mergeCell ref="A56:D56"/>
    <mergeCell ref="A57:D57"/>
    <mergeCell ref="A58:D58"/>
    <mergeCell ref="A46:D46"/>
    <mergeCell ref="A47:D47"/>
    <mergeCell ref="A48:D48"/>
    <mergeCell ref="A49:D49"/>
    <mergeCell ref="A50:D50"/>
    <mergeCell ref="A51:D51"/>
    <mergeCell ref="A40:D40"/>
    <mergeCell ref="A41:D41"/>
    <mergeCell ref="A42:D42"/>
    <mergeCell ref="A43:D43"/>
    <mergeCell ref="A44:D44"/>
    <mergeCell ref="A45:D45"/>
    <mergeCell ref="A34:D34"/>
    <mergeCell ref="A35:D35"/>
    <mergeCell ref="A36:D36"/>
    <mergeCell ref="A37:D37"/>
    <mergeCell ref="A38:D38"/>
    <mergeCell ref="A39:D39"/>
    <mergeCell ref="A28:D28"/>
    <mergeCell ref="A29:D29"/>
    <mergeCell ref="A30:D30"/>
    <mergeCell ref="A31:D31"/>
    <mergeCell ref="A32:D32"/>
    <mergeCell ref="A33:D33"/>
    <mergeCell ref="A22:D22"/>
    <mergeCell ref="A23:D23"/>
    <mergeCell ref="A24:D24"/>
    <mergeCell ref="A25:D25"/>
    <mergeCell ref="A26:D26"/>
    <mergeCell ref="A27:D27"/>
    <mergeCell ref="A11:B11"/>
    <mergeCell ref="A13:A14"/>
    <mergeCell ref="B18:D18"/>
    <mergeCell ref="A20:D20"/>
    <mergeCell ref="A21:D21"/>
    <mergeCell ref="B14:C14"/>
    <mergeCell ref="B19:D19"/>
    <mergeCell ref="C1:D1"/>
    <mergeCell ref="B3:D3"/>
    <mergeCell ref="B4:D4"/>
    <mergeCell ref="B5:D5"/>
    <mergeCell ref="B6:D6"/>
    <mergeCell ref="A8:D8"/>
  </mergeCells>
  <printOptions horizontalCentered="1"/>
  <pageMargins left="0.31496062992125984" right="0.31496062992125984" top="0.35433070866141736" bottom="0.15748031496062992" header="0.31496062992125984" footer="0.31496062992125984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SheetLayoutView="100" zoomScalePageLayoutView="0" workbookViewId="0" topLeftCell="A1">
      <selection activeCell="E28" sqref="E28"/>
    </sheetView>
  </sheetViews>
  <sheetFormatPr defaultColWidth="9.140625" defaultRowHeight="15"/>
  <cols>
    <col min="1" max="1" width="8.140625" style="40" customWidth="1"/>
    <col min="2" max="2" width="50.57421875" style="40" customWidth="1"/>
    <col min="3" max="3" width="18.140625" style="40" customWidth="1"/>
    <col min="4" max="6" width="9.140625" style="40" customWidth="1"/>
    <col min="7" max="7" width="17.00390625" style="40" bestFit="1" customWidth="1"/>
    <col min="8" max="16384" width="9.140625" style="40" customWidth="1"/>
  </cols>
  <sheetData>
    <row r="1" ht="18.75">
      <c r="C1" s="41" t="s">
        <v>159</v>
      </c>
    </row>
    <row r="2" spans="1:3" ht="57.75" customHeight="1">
      <c r="A2" s="103" t="s">
        <v>253</v>
      </c>
      <c r="B2" s="103"/>
      <c r="C2" s="103"/>
    </row>
    <row r="3" spans="1:3" ht="37.5">
      <c r="A3" s="42" t="s">
        <v>133</v>
      </c>
      <c r="B3" s="42" t="s">
        <v>0</v>
      </c>
      <c r="C3" s="42" t="s">
        <v>134</v>
      </c>
    </row>
    <row r="4" spans="1:3" ht="18.75">
      <c r="A4" s="42">
        <v>1</v>
      </c>
      <c r="B4" s="42">
        <v>2</v>
      </c>
      <c r="C4" s="42">
        <v>3</v>
      </c>
    </row>
    <row r="5" spans="1:3" ht="18.75">
      <c r="A5" s="43"/>
      <c r="B5" s="43" t="s">
        <v>135</v>
      </c>
      <c r="C5" s="44">
        <v>110686.38</v>
      </c>
    </row>
    <row r="6" spans="1:3" ht="18.75">
      <c r="A6" s="102"/>
      <c r="B6" s="45" t="s">
        <v>8</v>
      </c>
      <c r="C6" s="101">
        <v>18286.9</v>
      </c>
    </row>
    <row r="7" spans="1:3" ht="18.75">
      <c r="A7" s="102"/>
      <c r="B7" s="45" t="s">
        <v>136</v>
      </c>
      <c r="C7" s="101"/>
    </row>
    <row r="8" spans="1:3" ht="18.75">
      <c r="A8" s="102"/>
      <c r="B8" s="46" t="s">
        <v>5</v>
      </c>
      <c r="C8" s="101">
        <v>2246.9</v>
      </c>
    </row>
    <row r="9" spans="1:7" ht="18.75">
      <c r="A9" s="102"/>
      <c r="B9" s="46" t="s">
        <v>137</v>
      </c>
      <c r="C9" s="101"/>
      <c r="G9" s="55"/>
    </row>
    <row r="10" spans="1:3" ht="37.5">
      <c r="A10" s="43"/>
      <c r="B10" s="47" t="s">
        <v>138</v>
      </c>
      <c r="C10" s="48">
        <v>84087.1</v>
      </c>
    </row>
    <row r="11" spans="1:3" ht="18.75">
      <c r="A11" s="102"/>
      <c r="B11" s="46" t="s">
        <v>5</v>
      </c>
      <c r="C11" s="101">
        <v>14833.2</v>
      </c>
    </row>
    <row r="12" spans="1:7" ht="18.75">
      <c r="A12" s="102"/>
      <c r="B12" s="46" t="s">
        <v>137</v>
      </c>
      <c r="C12" s="101"/>
      <c r="G12" s="56"/>
    </row>
    <row r="13" spans="1:3" ht="18.75">
      <c r="A13" s="43"/>
      <c r="B13" s="43" t="s">
        <v>139</v>
      </c>
      <c r="C13" s="44">
        <f>C14+C19+C20+C21</f>
        <v>9145.5</v>
      </c>
    </row>
    <row r="14" spans="1:3" ht="18.75">
      <c r="A14" s="102"/>
      <c r="B14" s="45" t="s">
        <v>8</v>
      </c>
      <c r="C14" s="104">
        <f>C16+C18</f>
        <v>7664.5</v>
      </c>
    </row>
    <row r="15" spans="1:3" ht="18.75">
      <c r="A15" s="102"/>
      <c r="B15" s="45" t="s">
        <v>140</v>
      </c>
      <c r="C15" s="104"/>
    </row>
    <row r="16" spans="1:3" ht="18.75">
      <c r="A16" s="102"/>
      <c r="B16" s="49" t="s">
        <v>5</v>
      </c>
      <c r="C16" s="101">
        <v>7664.5</v>
      </c>
    </row>
    <row r="17" spans="1:3" ht="37.5">
      <c r="A17" s="102"/>
      <c r="B17" s="49" t="s">
        <v>141</v>
      </c>
      <c r="C17" s="101"/>
    </row>
    <row r="18" spans="1:3" ht="56.25">
      <c r="A18" s="43"/>
      <c r="B18" s="49" t="s">
        <v>142</v>
      </c>
      <c r="C18" s="48"/>
    </row>
    <row r="19" spans="1:3" ht="18.75">
      <c r="A19" s="43"/>
      <c r="B19" s="45" t="s">
        <v>143</v>
      </c>
      <c r="C19" s="48"/>
    </row>
    <row r="20" spans="1:3" ht="37.5">
      <c r="A20" s="43"/>
      <c r="B20" s="45" t="s">
        <v>144</v>
      </c>
      <c r="C20" s="48">
        <v>1389.4</v>
      </c>
    </row>
    <row r="21" spans="1:3" ht="37.5">
      <c r="A21" s="43"/>
      <c r="B21" s="45" t="s">
        <v>145</v>
      </c>
      <c r="C21" s="48">
        <v>91.6</v>
      </c>
    </row>
    <row r="22" spans="1:3" ht="18.75">
      <c r="A22" s="43"/>
      <c r="B22" s="43" t="s">
        <v>146</v>
      </c>
      <c r="C22" s="44">
        <f>C23+C25</f>
        <v>2962.8</v>
      </c>
    </row>
    <row r="23" spans="1:3" ht="18.75">
      <c r="A23" s="102"/>
      <c r="B23" s="45" t="s">
        <v>8</v>
      </c>
      <c r="C23" s="101"/>
    </row>
    <row r="24" spans="1:3" ht="18.75">
      <c r="A24" s="102"/>
      <c r="B24" s="45" t="s">
        <v>147</v>
      </c>
      <c r="C24" s="101"/>
    </row>
    <row r="25" spans="1:3" ht="18.75">
      <c r="A25" s="43"/>
      <c r="B25" s="45" t="s">
        <v>148</v>
      </c>
      <c r="C25" s="48">
        <v>2962.8</v>
      </c>
    </row>
    <row r="26" spans="1:3" ht="18.75">
      <c r="A26" s="102"/>
      <c r="B26" s="46" t="s">
        <v>5</v>
      </c>
      <c r="C26" s="101"/>
    </row>
    <row r="27" spans="1:3" ht="37.5">
      <c r="A27" s="102"/>
      <c r="B27" s="46" t="s">
        <v>149</v>
      </c>
      <c r="C27" s="101"/>
    </row>
  </sheetData>
  <sheetProtection/>
  <mergeCells count="15">
    <mergeCell ref="A2:C2"/>
    <mergeCell ref="A14:A15"/>
    <mergeCell ref="C14:C15"/>
    <mergeCell ref="A16:A17"/>
    <mergeCell ref="C16:C17"/>
    <mergeCell ref="A23:A24"/>
    <mergeCell ref="C23:C24"/>
    <mergeCell ref="A6:A7"/>
    <mergeCell ref="C6:C7"/>
    <mergeCell ref="A8:A9"/>
    <mergeCell ref="C8:C9"/>
    <mergeCell ref="A11:A12"/>
    <mergeCell ref="C11:C12"/>
    <mergeCell ref="A26:A27"/>
    <mergeCell ref="C26:C27"/>
  </mergeCells>
  <printOptions horizontalCentered="1"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2"/>
  <sheetViews>
    <sheetView view="pageBreakPreview" zoomScale="110" zoomScaleSheetLayoutView="110" zoomScalePageLayoutView="0" workbookViewId="0" topLeftCell="C40">
      <selection activeCell="R54" sqref="R54"/>
    </sheetView>
  </sheetViews>
  <sheetFormatPr defaultColWidth="9.140625" defaultRowHeight="15"/>
  <cols>
    <col min="1" max="1" width="40.140625" style="10" customWidth="1"/>
    <col min="2" max="2" width="12.421875" style="10" customWidth="1"/>
    <col min="3" max="3" width="13.140625" style="24" customWidth="1"/>
    <col min="4" max="4" width="14.8515625" style="24" customWidth="1"/>
    <col min="5" max="5" width="13.28125" style="10" hidden="1" customWidth="1"/>
    <col min="6" max="6" width="12.00390625" style="10" hidden="1" customWidth="1"/>
    <col min="7" max="7" width="12.28125" style="10" hidden="1" customWidth="1"/>
    <col min="8" max="8" width="11.57421875" style="10" customWidth="1"/>
    <col min="9" max="9" width="7.7109375" style="10" customWidth="1"/>
    <col min="10" max="10" width="13.00390625" style="10" customWidth="1"/>
    <col min="11" max="11" width="14.421875" style="10" customWidth="1"/>
    <col min="12" max="12" width="9.8515625" style="10" hidden="1" customWidth="1"/>
    <col min="13" max="13" width="9.140625" style="10" hidden="1" customWidth="1"/>
    <col min="14" max="14" width="11.57421875" style="10" hidden="1" customWidth="1"/>
    <col min="15" max="15" width="11.7109375" style="10" customWidth="1"/>
    <col min="16" max="16" width="8.00390625" style="10" customWidth="1"/>
    <col min="17" max="17" width="13.28125" style="10" customWidth="1"/>
    <col min="18" max="18" width="14.140625" style="10" customWidth="1"/>
    <col min="19" max="19" width="0" style="10" hidden="1" customWidth="1"/>
    <col min="20" max="20" width="9.8515625" style="10" hidden="1" customWidth="1"/>
    <col min="21" max="21" width="12.28125" style="10" hidden="1" customWidth="1"/>
    <col min="22" max="22" width="12.140625" style="10" customWidth="1"/>
    <col min="23" max="23" width="7.57421875" style="10" customWidth="1"/>
    <col min="24" max="16384" width="9.140625" style="10" customWidth="1"/>
  </cols>
  <sheetData>
    <row r="1" spans="22:23" ht="15">
      <c r="V1" s="107" t="s">
        <v>163</v>
      </c>
      <c r="W1" s="107"/>
    </row>
    <row r="2" spans="1:23" ht="15" customHeight="1">
      <c r="A2" s="106" t="s">
        <v>28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</row>
    <row r="3" spans="1:23" s="32" customFormat="1" ht="15" customHeight="1">
      <c r="A3" s="31"/>
      <c r="B3" s="111" t="s">
        <v>1</v>
      </c>
      <c r="C3" s="110" t="s">
        <v>164</v>
      </c>
      <c r="D3" s="110"/>
      <c r="E3" s="110"/>
      <c r="F3" s="110"/>
      <c r="G3" s="110"/>
      <c r="H3" s="110"/>
      <c r="I3" s="110"/>
      <c r="J3" s="110" t="s">
        <v>165</v>
      </c>
      <c r="K3" s="110"/>
      <c r="L3" s="110"/>
      <c r="M3" s="110"/>
      <c r="N3" s="110"/>
      <c r="O3" s="110"/>
      <c r="P3" s="110"/>
      <c r="Q3" s="110" t="s">
        <v>254</v>
      </c>
      <c r="R3" s="110"/>
      <c r="S3" s="110"/>
      <c r="T3" s="110"/>
      <c r="U3" s="110"/>
      <c r="V3" s="110"/>
      <c r="W3" s="110"/>
    </row>
    <row r="4" spans="1:23" s="32" customFormat="1" ht="15" customHeight="1">
      <c r="A4" s="31"/>
      <c r="B4" s="111"/>
      <c r="C4" s="112" t="s">
        <v>2</v>
      </c>
      <c r="D4" s="110" t="s">
        <v>5</v>
      </c>
      <c r="E4" s="110"/>
      <c r="F4" s="110"/>
      <c r="G4" s="110"/>
      <c r="H4" s="110"/>
      <c r="I4" s="110"/>
      <c r="J4" s="112" t="s">
        <v>2</v>
      </c>
      <c r="K4" s="110" t="s">
        <v>5</v>
      </c>
      <c r="L4" s="110"/>
      <c r="M4" s="110"/>
      <c r="N4" s="110"/>
      <c r="O4" s="110"/>
      <c r="P4" s="110"/>
      <c r="Q4" s="112" t="s">
        <v>2</v>
      </c>
      <c r="R4" s="110" t="s">
        <v>5</v>
      </c>
      <c r="S4" s="110"/>
      <c r="T4" s="110"/>
      <c r="U4" s="110"/>
      <c r="V4" s="110"/>
      <c r="W4" s="110"/>
    </row>
    <row r="5" spans="1:23" s="32" customFormat="1" ht="111.75" customHeight="1">
      <c r="A5" s="108" t="s">
        <v>0</v>
      </c>
      <c r="B5" s="111"/>
      <c r="C5" s="112"/>
      <c r="D5" s="110" t="s">
        <v>125</v>
      </c>
      <c r="E5" s="113" t="s">
        <v>126</v>
      </c>
      <c r="F5" s="110" t="s">
        <v>127</v>
      </c>
      <c r="G5" s="110" t="s">
        <v>128</v>
      </c>
      <c r="H5" s="110" t="s">
        <v>129</v>
      </c>
      <c r="I5" s="110"/>
      <c r="J5" s="112"/>
      <c r="K5" s="110" t="s">
        <v>125</v>
      </c>
      <c r="L5" s="113" t="s">
        <v>126</v>
      </c>
      <c r="M5" s="110" t="s">
        <v>127</v>
      </c>
      <c r="N5" s="110" t="s">
        <v>128</v>
      </c>
      <c r="O5" s="110" t="s">
        <v>129</v>
      </c>
      <c r="P5" s="110"/>
      <c r="Q5" s="112"/>
      <c r="R5" s="110" t="s">
        <v>125</v>
      </c>
      <c r="S5" s="113" t="s">
        <v>126</v>
      </c>
      <c r="T5" s="110" t="s">
        <v>127</v>
      </c>
      <c r="U5" s="110" t="s">
        <v>128</v>
      </c>
      <c r="V5" s="110" t="s">
        <v>129</v>
      </c>
      <c r="W5" s="110"/>
    </row>
    <row r="6" spans="1:23" s="32" customFormat="1" ht="81.75" customHeight="1">
      <c r="A6" s="109"/>
      <c r="B6" s="111"/>
      <c r="C6" s="112"/>
      <c r="D6" s="110"/>
      <c r="E6" s="113"/>
      <c r="F6" s="110"/>
      <c r="G6" s="110"/>
      <c r="H6" s="33" t="s">
        <v>124</v>
      </c>
      <c r="I6" s="33" t="s">
        <v>130</v>
      </c>
      <c r="J6" s="112"/>
      <c r="K6" s="110"/>
      <c r="L6" s="113"/>
      <c r="M6" s="110"/>
      <c r="N6" s="110"/>
      <c r="O6" s="33" t="s">
        <v>124</v>
      </c>
      <c r="P6" s="33" t="s">
        <v>130</v>
      </c>
      <c r="Q6" s="112"/>
      <c r="R6" s="110"/>
      <c r="S6" s="113"/>
      <c r="T6" s="110"/>
      <c r="U6" s="110"/>
      <c r="V6" s="33" t="s">
        <v>124</v>
      </c>
      <c r="W6" s="33" t="s">
        <v>130</v>
      </c>
    </row>
    <row r="7" spans="1:23" ht="30.75" customHeight="1">
      <c r="A7" s="1" t="s">
        <v>3</v>
      </c>
      <c r="B7" s="65"/>
      <c r="C7" s="6">
        <f>D7+H7</f>
        <v>0</v>
      </c>
      <c r="D7" s="22"/>
      <c r="E7" s="52"/>
      <c r="F7" s="52"/>
      <c r="G7" s="52"/>
      <c r="H7" s="52">
        <v>0</v>
      </c>
      <c r="I7" s="52"/>
      <c r="J7" s="6">
        <f>K7+O7</f>
        <v>0</v>
      </c>
      <c r="K7" s="22"/>
      <c r="L7" s="52"/>
      <c r="M7" s="52"/>
      <c r="N7" s="52"/>
      <c r="O7" s="52"/>
      <c r="P7" s="51"/>
      <c r="Q7" s="6">
        <f>R7+V7</f>
        <v>0</v>
      </c>
      <c r="R7" s="22"/>
      <c r="S7" s="52"/>
      <c r="T7" s="52"/>
      <c r="U7" s="52"/>
      <c r="V7" s="52"/>
      <c r="W7" s="51"/>
    </row>
    <row r="8" spans="1:23" ht="15" customHeight="1">
      <c r="A8" s="3" t="s">
        <v>4</v>
      </c>
      <c r="B8" s="34"/>
      <c r="C8" s="6">
        <f>D8+H8</f>
        <v>34422005.120000005</v>
      </c>
      <c r="D8" s="6">
        <f>8919900+21567105.12</f>
        <v>30487005.12</v>
      </c>
      <c r="E8" s="6">
        <f>E10+E9</f>
        <v>0</v>
      </c>
      <c r="F8" s="6">
        <f>F10+F9</f>
        <v>0</v>
      </c>
      <c r="G8" s="6">
        <f>G10+G9</f>
        <v>0</v>
      </c>
      <c r="H8" s="83">
        <v>3935000</v>
      </c>
      <c r="I8" s="52"/>
      <c r="J8" s="6">
        <f>K8+O8</f>
        <v>37146305.120000005</v>
      </c>
      <c r="K8" s="6">
        <f>9644200+23567105.12</f>
        <v>33211305.12</v>
      </c>
      <c r="L8" s="6">
        <f>L10+L9</f>
        <v>0</v>
      </c>
      <c r="M8" s="6">
        <f>M10+M9</f>
        <v>0</v>
      </c>
      <c r="N8" s="6">
        <f>N10+N9</f>
        <v>0</v>
      </c>
      <c r="O8" s="6">
        <f>O10+O9</f>
        <v>3935000</v>
      </c>
      <c r="P8" s="51"/>
      <c r="Q8" s="6">
        <f>18191400+9644200</f>
        <v>27835600</v>
      </c>
      <c r="R8" s="6">
        <f>23567105.12+9644200</f>
        <v>33211305.12</v>
      </c>
      <c r="S8" s="6">
        <f>S10+S9</f>
        <v>0</v>
      </c>
      <c r="T8" s="6">
        <f>T10+T9</f>
        <v>0</v>
      </c>
      <c r="U8" s="6">
        <f>U10+U9</f>
        <v>0</v>
      </c>
      <c r="V8" s="6">
        <f>V10+V9</f>
        <v>3935000</v>
      </c>
      <c r="W8" s="51"/>
    </row>
    <row r="9" spans="1:23" ht="29.25" customHeight="1">
      <c r="A9" s="1" t="s">
        <v>6</v>
      </c>
      <c r="B9" s="105">
        <v>900</v>
      </c>
      <c r="C9" s="6">
        <f>D9+H9</f>
        <v>0</v>
      </c>
      <c r="D9" s="22"/>
      <c r="E9" s="52"/>
      <c r="F9" s="52"/>
      <c r="G9" s="52"/>
      <c r="H9" s="52"/>
      <c r="I9" s="52"/>
      <c r="J9" s="6">
        <f>K9+O9</f>
        <v>0</v>
      </c>
      <c r="K9" s="22"/>
      <c r="L9" s="52"/>
      <c r="M9" s="52"/>
      <c r="N9" s="52"/>
      <c r="O9" s="52"/>
      <c r="P9" s="51"/>
      <c r="Q9" s="6">
        <f>R9+V9</f>
        <v>0</v>
      </c>
      <c r="R9" s="22"/>
      <c r="S9" s="52"/>
      <c r="T9" s="52"/>
      <c r="U9" s="52"/>
      <c r="V9" s="52"/>
      <c r="W9" s="51"/>
    </row>
    <row r="10" spans="1:23" ht="15">
      <c r="A10" s="1" t="s">
        <v>7</v>
      </c>
      <c r="B10" s="105"/>
      <c r="C10" s="6">
        <f>D10+H10</f>
        <v>34422005.120000005</v>
      </c>
      <c r="D10" s="6">
        <f>D12+D50</f>
        <v>30487005.12</v>
      </c>
      <c r="E10" s="6">
        <f>E12+E50-E7</f>
        <v>0</v>
      </c>
      <c r="F10" s="6">
        <f>F12+F50-F7</f>
        <v>0</v>
      </c>
      <c r="G10" s="6">
        <f>G12+G50-G7</f>
        <v>0</v>
      </c>
      <c r="H10" s="6">
        <f>H12+H50</f>
        <v>3935000</v>
      </c>
      <c r="I10" s="52"/>
      <c r="J10" s="6">
        <f>K10+O10</f>
        <v>37146305.120000005</v>
      </c>
      <c r="K10" s="6">
        <f>K12+K50</f>
        <v>33211305.12</v>
      </c>
      <c r="L10" s="6">
        <f>L12+L50</f>
        <v>0</v>
      </c>
      <c r="M10" s="6">
        <f>M12+M50</f>
        <v>0</v>
      </c>
      <c r="N10" s="6">
        <f>N12+N50</f>
        <v>0</v>
      </c>
      <c r="O10" s="6">
        <f>O12+O50</f>
        <v>3935000</v>
      </c>
      <c r="P10" s="51"/>
      <c r="Q10" s="6">
        <f>R10+V10</f>
        <v>37146305.120000005</v>
      </c>
      <c r="R10" s="6">
        <f>R12+R50</f>
        <v>33211305.12</v>
      </c>
      <c r="S10" s="6">
        <f>S12+S50</f>
        <v>0</v>
      </c>
      <c r="T10" s="6">
        <f>T12+T50</f>
        <v>0</v>
      </c>
      <c r="U10" s="6">
        <f>U12+U50</f>
        <v>0</v>
      </c>
      <c r="V10" s="6">
        <f>V12+V50</f>
        <v>3935000</v>
      </c>
      <c r="W10" s="51"/>
    </row>
    <row r="11" spans="1:23" ht="15">
      <c r="A11" s="1" t="s">
        <v>5</v>
      </c>
      <c r="B11" s="1"/>
      <c r="C11" s="35"/>
      <c r="D11" s="22"/>
      <c r="E11" s="52"/>
      <c r="F11" s="52"/>
      <c r="G11" s="52"/>
      <c r="H11" s="52"/>
      <c r="I11" s="52"/>
      <c r="J11" s="35"/>
      <c r="K11" s="22"/>
      <c r="L11" s="52"/>
      <c r="M11" s="52"/>
      <c r="N11" s="52"/>
      <c r="O11" s="52"/>
      <c r="P11" s="51"/>
      <c r="Q11" s="35"/>
      <c r="R11" s="22"/>
      <c r="S11" s="52"/>
      <c r="T11" s="52"/>
      <c r="U11" s="52"/>
      <c r="V11" s="52"/>
      <c r="W11" s="51"/>
    </row>
    <row r="12" spans="1:23" ht="30">
      <c r="A12" s="5" t="s">
        <v>167</v>
      </c>
      <c r="B12" s="34">
        <v>200</v>
      </c>
      <c r="C12" s="6">
        <f>D12+H12</f>
        <v>31656255.12</v>
      </c>
      <c r="D12" s="6">
        <f>D13+D18+D41+D45</f>
        <v>28017255.12</v>
      </c>
      <c r="E12" s="6">
        <f>E13+E18+E41+E45</f>
        <v>0</v>
      </c>
      <c r="F12" s="6">
        <f>F13+F18+F41+F45</f>
        <v>0</v>
      </c>
      <c r="G12" s="6">
        <f>G13+G18+G41+G45</f>
        <v>0</v>
      </c>
      <c r="H12" s="6">
        <f>H13+H18+H41+H45</f>
        <v>3639000</v>
      </c>
      <c r="I12" s="52"/>
      <c r="J12" s="6">
        <f>K12+O12</f>
        <v>33665305.120000005</v>
      </c>
      <c r="K12" s="6">
        <f>K13+K18+K41+K45</f>
        <v>30026305.12</v>
      </c>
      <c r="L12" s="6">
        <f>L13+L18+L41+L45</f>
        <v>0</v>
      </c>
      <c r="M12" s="6">
        <f>M13+M18+M41+M45</f>
        <v>0</v>
      </c>
      <c r="N12" s="6">
        <f>N13+N18+N41+N45</f>
        <v>0</v>
      </c>
      <c r="O12" s="6">
        <f>O13+O18+O41+O45</f>
        <v>3639000</v>
      </c>
      <c r="P12" s="51"/>
      <c r="Q12" s="6">
        <f>R12+V12</f>
        <v>33665305.120000005</v>
      </c>
      <c r="R12" s="6">
        <f>R13+R18+R41+R45</f>
        <v>30026305.12</v>
      </c>
      <c r="S12" s="6">
        <f>S13+S18+S41+S45</f>
        <v>0</v>
      </c>
      <c r="T12" s="6">
        <f>T13+T18+T41+T45</f>
        <v>0</v>
      </c>
      <c r="U12" s="6">
        <f>U13+U18+U41+U45</f>
        <v>0</v>
      </c>
      <c r="V12" s="6">
        <f>V13+V18+V41+V45</f>
        <v>3639000</v>
      </c>
      <c r="W12" s="51"/>
    </row>
    <row r="13" spans="1:23" ht="30">
      <c r="A13" s="5" t="s">
        <v>167</v>
      </c>
      <c r="B13" s="34">
        <v>210</v>
      </c>
      <c r="C13" s="6">
        <f>D13+H13</f>
        <v>23997115.12</v>
      </c>
      <c r="D13" s="6">
        <f>D15+D16+D17</f>
        <v>21393115.12</v>
      </c>
      <c r="E13" s="6">
        <f>E15+E16+E17</f>
        <v>0</v>
      </c>
      <c r="F13" s="6">
        <f>F15+F16+F17</f>
        <v>0</v>
      </c>
      <c r="G13" s="6">
        <f>G15+G16+G17</f>
        <v>0</v>
      </c>
      <c r="H13" s="6">
        <f>H15+H16+H17</f>
        <v>2604000</v>
      </c>
      <c r="I13" s="52"/>
      <c r="J13" s="6">
        <f>K13+O13</f>
        <v>25997115.12</v>
      </c>
      <c r="K13" s="6">
        <f>K15+K16+K17</f>
        <v>23393115.12</v>
      </c>
      <c r="L13" s="6">
        <f>L15+L16+L17</f>
        <v>0</v>
      </c>
      <c r="M13" s="6">
        <f>M15+M16+M17</f>
        <v>0</v>
      </c>
      <c r="N13" s="6">
        <f>N15+N16+N17</f>
        <v>0</v>
      </c>
      <c r="O13" s="6">
        <f>O15+O16+O17</f>
        <v>2604000</v>
      </c>
      <c r="P13" s="51"/>
      <c r="Q13" s="6">
        <f>R13+V13</f>
        <v>25997115.12</v>
      </c>
      <c r="R13" s="6">
        <f>R15+R16+R17</f>
        <v>23393115.12</v>
      </c>
      <c r="S13" s="6">
        <f>S15+S16+S17</f>
        <v>0</v>
      </c>
      <c r="T13" s="6">
        <f>T15+T16+T17</f>
        <v>0</v>
      </c>
      <c r="U13" s="6">
        <f>U15+U16+U17</f>
        <v>0</v>
      </c>
      <c r="V13" s="6">
        <f>V15+V16+V17</f>
        <v>2604000</v>
      </c>
      <c r="W13" s="51"/>
    </row>
    <row r="14" spans="1:23" ht="15">
      <c r="A14" s="5" t="s">
        <v>8</v>
      </c>
      <c r="B14" s="5"/>
      <c r="C14" s="35"/>
      <c r="D14" s="22"/>
      <c r="E14" s="52"/>
      <c r="F14" s="52"/>
      <c r="G14" s="52"/>
      <c r="H14" s="52"/>
      <c r="I14" s="52"/>
      <c r="J14" s="35"/>
      <c r="K14" s="22"/>
      <c r="L14" s="52"/>
      <c r="M14" s="52"/>
      <c r="N14" s="52"/>
      <c r="O14" s="52"/>
      <c r="P14" s="51"/>
      <c r="Q14" s="35"/>
      <c r="R14" s="22"/>
      <c r="S14" s="52"/>
      <c r="T14" s="52"/>
      <c r="U14" s="52"/>
      <c r="V14" s="52"/>
      <c r="W14" s="51"/>
    </row>
    <row r="15" spans="1:23" ht="15">
      <c r="A15" s="5" t="s">
        <v>168</v>
      </c>
      <c r="B15" s="34">
        <v>211</v>
      </c>
      <c r="C15" s="6">
        <f>D15+H15</f>
        <v>18367707.46</v>
      </c>
      <c r="D15" s="22">
        <v>16367707.46</v>
      </c>
      <c r="E15" s="52"/>
      <c r="F15" s="52"/>
      <c r="G15" s="52"/>
      <c r="H15" s="52">
        <v>2000000</v>
      </c>
      <c r="I15" s="52"/>
      <c r="J15" s="6">
        <f>K15+O15</f>
        <v>19903805.78</v>
      </c>
      <c r="K15" s="22">
        <v>17903805.78</v>
      </c>
      <c r="L15" s="52"/>
      <c r="M15" s="52"/>
      <c r="N15" s="52"/>
      <c r="O15" s="52">
        <v>2000000</v>
      </c>
      <c r="P15" s="51"/>
      <c r="Q15" s="6">
        <f>R15+V15</f>
        <v>19903805.78</v>
      </c>
      <c r="R15" s="22">
        <v>17903805.78</v>
      </c>
      <c r="S15" s="52"/>
      <c r="T15" s="52"/>
      <c r="U15" s="52"/>
      <c r="V15" s="52">
        <v>2000000</v>
      </c>
      <c r="W15" s="51"/>
    </row>
    <row r="16" spans="1:23" ht="15">
      <c r="A16" s="5" t="s">
        <v>169</v>
      </c>
      <c r="B16" s="34">
        <v>212</v>
      </c>
      <c r="C16" s="6">
        <f>D16+H16</f>
        <v>82360</v>
      </c>
      <c r="D16" s="22">
        <v>82360</v>
      </c>
      <c r="E16" s="52"/>
      <c r="F16" s="52"/>
      <c r="G16" s="52"/>
      <c r="H16" s="52"/>
      <c r="I16" s="52"/>
      <c r="J16" s="6">
        <f>K16+O16</f>
        <v>82360</v>
      </c>
      <c r="K16" s="52">
        <v>82360</v>
      </c>
      <c r="L16" s="52"/>
      <c r="M16" s="52"/>
      <c r="N16" s="52"/>
      <c r="O16" s="52"/>
      <c r="P16" s="51"/>
      <c r="Q16" s="6">
        <f>R16+V16</f>
        <v>82360</v>
      </c>
      <c r="R16" s="52">
        <v>82360</v>
      </c>
      <c r="S16" s="52"/>
      <c r="T16" s="52"/>
      <c r="U16" s="52"/>
      <c r="V16" s="52"/>
      <c r="W16" s="51"/>
    </row>
    <row r="17" spans="1:23" ht="15">
      <c r="A17" s="5" t="s">
        <v>170</v>
      </c>
      <c r="B17" s="34">
        <v>213</v>
      </c>
      <c r="C17" s="6">
        <f>D17+H17</f>
        <v>5547047.66</v>
      </c>
      <c r="D17" s="22">
        <v>4943047.66</v>
      </c>
      <c r="E17" s="52"/>
      <c r="F17" s="52"/>
      <c r="G17" s="52"/>
      <c r="H17" s="52">
        <v>604000</v>
      </c>
      <c r="I17" s="52"/>
      <c r="J17" s="6">
        <f>K17+O17</f>
        <v>6010949.34</v>
      </c>
      <c r="K17" s="22">
        <v>5406949.34</v>
      </c>
      <c r="L17" s="52"/>
      <c r="M17" s="52"/>
      <c r="N17" s="52"/>
      <c r="O17" s="52">
        <v>604000</v>
      </c>
      <c r="P17" s="51"/>
      <c r="Q17" s="6">
        <f>R17+V17</f>
        <v>6010949.34</v>
      </c>
      <c r="R17" s="22">
        <v>5406949.34</v>
      </c>
      <c r="S17" s="52"/>
      <c r="T17" s="52"/>
      <c r="U17" s="52"/>
      <c r="V17" s="52">
        <v>604000</v>
      </c>
      <c r="W17" s="51"/>
    </row>
    <row r="18" spans="1:23" ht="15">
      <c r="A18" s="1" t="s">
        <v>171</v>
      </c>
      <c r="B18" s="34">
        <v>220</v>
      </c>
      <c r="C18" s="6">
        <f>D18+H18</f>
        <v>7189140</v>
      </c>
      <c r="D18" s="53">
        <f>D20+D21+D22+D23+D24+D30</f>
        <v>6404140</v>
      </c>
      <c r="E18" s="53">
        <f>E20+E21+E22+E23+E24+E30</f>
        <v>0</v>
      </c>
      <c r="F18" s="53">
        <f>F20+F21+F22+F23+F24+F30</f>
        <v>0</v>
      </c>
      <c r="G18" s="53">
        <f>G20+G21+G22+G23+G24+G30</f>
        <v>0</v>
      </c>
      <c r="H18" s="53">
        <f>H20+H21+H22+H23+H24+H30</f>
        <v>785000</v>
      </c>
      <c r="I18" s="52"/>
      <c r="J18" s="6">
        <f>K18+O18</f>
        <v>7198190</v>
      </c>
      <c r="K18" s="53">
        <f>K20+K21+K22+K23+K24+K30</f>
        <v>6413190</v>
      </c>
      <c r="L18" s="53">
        <f>L20+L21+L22+L23+L24+L30</f>
        <v>0</v>
      </c>
      <c r="M18" s="53">
        <f>M20+M21+M22+M23+M24+M30</f>
        <v>0</v>
      </c>
      <c r="N18" s="53">
        <f>N20+N21+N22+N23+N24+N30</f>
        <v>0</v>
      </c>
      <c r="O18" s="53">
        <f>O20+O21+O22+O23+O24+O30</f>
        <v>785000</v>
      </c>
      <c r="P18" s="51"/>
      <c r="Q18" s="6">
        <f>R18+V18</f>
        <v>7198190</v>
      </c>
      <c r="R18" s="53">
        <f>R20+R21+R22+R23+R24+R30</f>
        <v>6413190</v>
      </c>
      <c r="S18" s="53">
        <f>S20+S21+S22+S23+S24+S30</f>
        <v>0</v>
      </c>
      <c r="T18" s="53">
        <f>T20+T21+T22+T23+T24+T30</f>
        <v>0</v>
      </c>
      <c r="U18" s="53">
        <f>U20+U21+U22+U23+U24+U30</f>
        <v>0</v>
      </c>
      <c r="V18" s="53">
        <f>V20+V21+V22+V23+V24+V30</f>
        <v>785000</v>
      </c>
      <c r="W18" s="51"/>
    </row>
    <row r="19" spans="1:23" ht="15">
      <c r="A19" s="1" t="s">
        <v>8</v>
      </c>
      <c r="B19" s="1"/>
      <c r="C19" s="35"/>
      <c r="D19" s="22"/>
      <c r="E19" s="52"/>
      <c r="F19" s="52"/>
      <c r="G19" s="52"/>
      <c r="H19" s="52"/>
      <c r="I19" s="52"/>
      <c r="J19" s="35"/>
      <c r="K19" s="22"/>
      <c r="L19" s="52"/>
      <c r="M19" s="52"/>
      <c r="N19" s="52"/>
      <c r="O19" s="52"/>
      <c r="P19" s="51"/>
      <c r="Q19" s="35"/>
      <c r="R19" s="22"/>
      <c r="S19" s="52"/>
      <c r="T19" s="52"/>
      <c r="U19" s="52"/>
      <c r="V19" s="52"/>
      <c r="W19" s="51"/>
    </row>
    <row r="20" spans="1:23" ht="15">
      <c r="A20" s="1" t="s">
        <v>172</v>
      </c>
      <c r="B20" s="34">
        <v>221</v>
      </c>
      <c r="C20" s="6">
        <f aca="true" t="shared" si="0" ref="C20:C31">D20+H20</f>
        <v>207000</v>
      </c>
      <c r="D20" s="22">
        <v>182000</v>
      </c>
      <c r="E20" s="52"/>
      <c r="F20" s="52"/>
      <c r="G20" s="52"/>
      <c r="H20" s="52">
        <v>25000</v>
      </c>
      <c r="I20" s="52"/>
      <c r="J20" s="6">
        <f aca="true" t="shared" si="1" ref="J20:J31">K20+O20</f>
        <v>207000</v>
      </c>
      <c r="K20" s="22">
        <v>182000</v>
      </c>
      <c r="L20" s="52"/>
      <c r="M20" s="52"/>
      <c r="N20" s="52"/>
      <c r="O20" s="52">
        <v>25000</v>
      </c>
      <c r="P20" s="51"/>
      <c r="Q20" s="6">
        <f aca="true" t="shared" si="2" ref="Q20:Q31">R20+V20</f>
        <v>207000</v>
      </c>
      <c r="R20" s="22">
        <v>182000</v>
      </c>
      <c r="S20" s="52"/>
      <c r="T20" s="52"/>
      <c r="U20" s="52"/>
      <c r="V20" s="52">
        <v>25000</v>
      </c>
      <c r="W20" s="51"/>
    </row>
    <row r="21" spans="1:23" ht="15">
      <c r="A21" s="1" t="s">
        <v>173</v>
      </c>
      <c r="B21" s="34">
        <v>222</v>
      </c>
      <c r="C21" s="6">
        <f t="shared" si="0"/>
        <v>0</v>
      </c>
      <c r="D21" s="22"/>
      <c r="E21" s="52"/>
      <c r="F21" s="52"/>
      <c r="G21" s="52"/>
      <c r="H21" s="52"/>
      <c r="I21" s="52"/>
      <c r="J21" s="6">
        <f t="shared" si="1"/>
        <v>0</v>
      </c>
      <c r="K21" s="22"/>
      <c r="L21" s="52"/>
      <c r="M21" s="52"/>
      <c r="N21" s="52"/>
      <c r="O21" s="52"/>
      <c r="P21" s="51"/>
      <c r="Q21" s="6">
        <f t="shared" si="2"/>
        <v>0</v>
      </c>
      <c r="R21" s="22"/>
      <c r="S21" s="52"/>
      <c r="T21" s="52"/>
      <c r="U21" s="52"/>
      <c r="V21" s="52"/>
      <c r="W21" s="51"/>
    </row>
    <row r="22" spans="1:23" ht="15">
      <c r="A22" s="1" t="s">
        <v>174</v>
      </c>
      <c r="B22" s="34">
        <v>223</v>
      </c>
      <c r="C22" s="6">
        <f t="shared" si="0"/>
        <v>830000</v>
      </c>
      <c r="D22" s="22">
        <v>530000</v>
      </c>
      <c r="E22" s="52"/>
      <c r="F22" s="52"/>
      <c r="G22" s="52"/>
      <c r="H22" s="52">
        <v>300000</v>
      </c>
      <c r="I22" s="52"/>
      <c r="J22" s="6">
        <f t="shared" si="1"/>
        <v>830000</v>
      </c>
      <c r="K22" s="22">
        <v>530000</v>
      </c>
      <c r="L22" s="52"/>
      <c r="M22" s="52"/>
      <c r="N22" s="52"/>
      <c r="O22" s="52">
        <v>300000</v>
      </c>
      <c r="P22" s="51"/>
      <c r="Q22" s="6">
        <f t="shared" si="2"/>
        <v>830000</v>
      </c>
      <c r="R22" s="22">
        <v>530000</v>
      </c>
      <c r="S22" s="52"/>
      <c r="T22" s="52"/>
      <c r="U22" s="52"/>
      <c r="V22" s="52">
        <v>300000</v>
      </c>
      <c r="W22" s="51"/>
    </row>
    <row r="23" spans="1:23" ht="15.75" customHeight="1">
      <c r="A23" s="2" t="s">
        <v>9</v>
      </c>
      <c r="B23" s="34">
        <v>224</v>
      </c>
      <c r="C23" s="6">
        <f t="shared" si="0"/>
        <v>0</v>
      </c>
      <c r="D23" s="22"/>
      <c r="E23" s="52"/>
      <c r="F23" s="52"/>
      <c r="G23" s="52"/>
      <c r="H23" s="52"/>
      <c r="I23" s="52"/>
      <c r="J23" s="6">
        <f t="shared" si="1"/>
        <v>0</v>
      </c>
      <c r="K23" s="22"/>
      <c r="L23" s="52"/>
      <c r="M23" s="52"/>
      <c r="N23" s="52"/>
      <c r="O23" s="52"/>
      <c r="P23" s="51"/>
      <c r="Q23" s="6">
        <f t="shared" si="2"/>
        <v>0</v>
      </c>
      <c r="R23" s="22"/>
      <c r="S23" s="52"/>
      <c r="T23" s="52"/>
      <c r="U23" s="52"/>
      <c r="V23" s="52"/>
      <c r="W23" s="51"/>
    </row>
    <row r="24" spans="1:23" s="72" customFormat="1" ht="26.25" customHeight="1">
      <c r="A24" s="73" t="s">
        <v>175</v>
      </c>
      <c r="B24" s="68" t="s">
        <v>190</v>
      </c>
      <c r="C24" s="69">
        <f t="shared" si="0"/>
        <v>260000</v>
      </c>
      <c r="D24" s="69">
        <f>D25+D26+D27+D28+D29</f>
        <v>210000</v>
      </c>
      <c r="E24" s="69">
        <f>E25+E26+E27+E28+E29</f>
        <v>0</v>
      </c>
      <c r="F24" s="69">
        <f>F25+F26+F27+F28+F29</f>
        <v>0</v>
      </c>
      <c r="G24" s="69">
        <f>G25+G26+G27+G28+G29</f>
        <v>0</v>
      </c>
      <c r="H24" s="69">
        <f>H25+H26+H27+H28+H29</f>
        <v>50000</v>
      </c>
      <c r="I24" s="70"/>
      <c r="J24" s="69">
        <f t="shared" si="1"/>
        <v>260000</v>
      </c>
      <c r="K24" s="69">
        <f>K25+K26+K27+K28+K29</f>
        <v>210000</v>
      </c>
      <c r="L24" s="69">
        <f>L25+L26+L27+L28+L29</f>
        <v>0</v>
      </c>
      <c r="M24" s="69">
        <f>M25+M26+M27+M28+M29</f>
        <v>0</v>
      </c>
      <c r="N24" s="69">
        <f>N25+N26+N27+N28+N29</f>
        <v>0</v>
      </c>
      <c r="O24" s="69">
        <f>O25+O26+O27+O28+O29</f>
        <v>50000</v>
      </c>
      <c r="P24" s="71"/>
      <c r="Q24" s="69">
        <f t="shared" si="2"/>
        <v>260000</v>
      </c>
      <c r="R24" s="69">
        <f>R25+R26+R27+R28+R29</f>
        <v>210000</v>
      </c>
      <c r="S24" s="69">
        <f>S25+S26+S27+S28+S29</f>
        <v>0</v>
      </c>
      <c r="T24" s="69">
        <f>T25+T26+T27+T28+T29</f>
        <v>0</v>
      </c>
      <c r="U24" s="69">
        <f>U25+U26+U27+U28+U29</f>
        <v>0</v>
      </c>
      <c r="V24" s="69">
        <f>V25+V26+V27+V28+V29</f>
        <v>50000</v>
      </c>
      <c r="W24" s="71"/>
    </row>
    <row r="25" spans="1:23" ht="15.75" customHeight="1">
      <c r="A25" s="66" t="s">
        <v>197</v>
      </c>
      <c r="B25" s="64" t="s">
        <v>192</v>
      </c>
      <c r="C25" s="6">
        <f t="shared" si="0"/>
        <v>0</v>
      </c>
      <c r="D25" s="22"/>
      <c r="E25" s="52"/>
      <c r="F25" s="52"/>
      <c r="G25" s="52"/>
      <c r="H25" s="52"/>
      <c r="I25" s="52"/>
      <c r="J25" s="6">
        <f t="shared" si="1"/>
        <v>0</v>
      </c>
      <c r="K25" s="22"/>
      <c r="L25" s="52"/>
      <c r="M25" s="52"/>
      <c r="N25" s="52"/>
      <c r="O25" s="52"/>
      <c r="P25" s="51"/>
      <c r="Q25" s="6">
        <f t="shared" si="2"/>
        <v>0</v>
      </c>
      <c r="R25" s="22"/>
      <c r="S25" s="52"/>
      <c r="T25" s="52"/>
      <c r="U25" s="52"/>
      <c r="V25" s="52"/>
      <c r="W25" s="51"/>
    </row>
    <row r="26" spans="1:23" ht="15.75" customHeight="1">
      <c r="A26" s="66" t="s">
        <v>198</v>
      </c>
      <c r="B26" s="64" t="s">
        <v>193</v>
      </c>
      <c r="C26" s="6">
        <f t="shared" si="0"/>
        <v>0</v>
      </c>
      <c r="D26" s="22"/>
      <c r="E26" s="52"/>
      <c r="F26" s="52"/>
      <c r="G26" s="52"/>
      <c r="H26" s="52"/>
      <c r="I26" s="52"/>
      <c r="J26" s="6">
        <f t="shared" si="1"/>
        <v>0</v>
      </c>
      <c r="K26" s="22"/>
      <c r="L26" s="52"/>
      <c r="M26" s="52"/>
      <c r="N26" s="52"/>
      <c r="O26" s="52"/>
      <c r="P26" s="51"/>
      <c r="Q26" s="6">
        <f t="shared" si="2"/>
        <v>0</v>
      </c>
      <c r="R26" s="22"/>
      <c r="S26" s="52"/>
      <c r="T26" s="52"/>
      <c r="U26" s="52"/>
      <c r="V26" s="52"/>
      <c r="W26" s="51"/>
    </row>
    <row r="27" spans="1:23" ht="15.75" customHeight="1">
      <c r="A27" s="66" t="s">
        <v>199</v>
      </c>
      <c r="B27" s="64" t="s">
        <v>194</v>
      </c>
      <c r="C27" s="6">
        <f t="shared" si="0"/>
        <v>45000</v>
      </c>
      <c r="D27" s="22">
        <f>30000+15000</f>
        <v>45000</v>
      </c>
      <c r="E27" s="52"/>
      <c r="F27" s="52"/>
      <c r="G27" s="52"/>
      <c r="H27" s="52"/>
      <c r="I27" s="52"/>
      <c r="J27" s="6">
        <f t="shared" si="1"/>
        <v>60000</v>
      </c>
      <c r="K27" s="22">
        <v>60000</v>
      </c>
      <c r="L27" s="52"/>
      <c r="M27" s="52"/>
      <c r="N27" s="52"/>
      <c r="O27" s="52"/>
      <c r="P27" s="51"/>
      <c r="Q27" s="6">
        <f t="shared" si="2"/>
        <v>60000</v>
      </c>
      <c r="R27" s="22">
        <v>60000</v>
      </c>
      <c r="S27" s="52"/>
      <c r="T27" s="52"/>
      <c r="U27" s="52"/>
      <c r="V27" s="52"/>
      <c r="W27" s="51"/>
    </row>
    <row r="28" spans="1:23" ht="15.75" customHeight="1">
      <c r="A28" s="66" t="s">
        <v>201</v>
      </c>
      <c r="B28" s="64" t="s">
        <v>195</v>
      </c>
      <c r="C28" s="6">
        <f t="shared" si="0"/>
        <v>0</v>
      </c>
      <c r="D28" s="22"/>
      <c r="E28" s="52"/>
      <c r="F28" s="52"/>
      <c r="G28" s="52"/>
      <c r="H28" s="52"/>
      <c r="I28" s="52"/>
      <c r="J28" s="6">
        <f t="shared" si="1"/>
        <v>0</v>
      </c>
      <c r="K28" s="22"/>
      <c r="L28" s="52"/>
      <c r="M28" s="52"/>
      <c r="N28" s="52"/>
      <c r="O28" s="52"/>
      <c r="P28" s="51"/>
      <c r="Q28" s="6">
        <f t="shared" si="2"/>
        <v>0</v>
      </c>
      <c r="R28" s="22"/>
      <c r="S28" s="52"/>
      <c r="T28" s="52"/>
      <c r="U28" s="52"/>
      <c r="V28" s="52"/>
      <c r="W28" s="51"/>
    </row>
    <row r="29" spans="1:23" ht="15.75" customHeight="1">
      <c r="A29" s="66" t="s">
        <v>200</v>
      </c>
      <c r="B29" s="64" t="s">
        <v>196</v>
      </c>
      <c r="C29" s="6">
        <f t="shared" si="0"/>
        <v>215000</v>
      </c>
      <c r="D29" s="22">
        <f>165000</f>
        <v>165000</v>
      </c>
      <c r="E29" s="52"/>
      <c r="F29" s="52"/>
      <c r="G29" s="52"/>
      <c r="H29" s="52">
        <v>50000</v>
      </c>
      <c r="I29" s="52"/>
      <c r="J29" s="6">
        <f t="shared" si="1"/>
        <v>200000</v>
      </c>
      <c r="K29" s="22">
        <v>150000</v>
      </c>
      <c r="L29" s="52"/>
      <c r="M29" s="52"/>
      <c r="N29" s="52"/>
      <c r="O29" s="52">
        <v>50000</v>
      </c>
      <c r="P29" s="51"/>
      <c r="Q29" s="6">
        <f t="shared" si="2"/>
        <v>200000</v>
      </c>
      <c r="R29" s="22">
        <v>150000</v>
      </c>
      <c r="S29" s="52"/>
      <c r="T29" s="52"/>
      <c r="U29" s="52"/>
      <c r="V29" s="52">
        <v>50000</v>
      </c>
      <c r="W29" s="51"/>
    </row>
    <row r="30" spans="1:23" s="77" customFormat="1" ht="14.25">
      <c r="A30" s="75" t="s">
        <v>176</v>
      </c>
      <c r="B30" s="68" t="s">
        <v>191</v>
      </c>
      <c r="C30" s="69">
        <f t="shared" si="0"/>
        <v>5892140</v>
      </c>
      <c r="D30" s="69">
        <f>D31+D32+D33+D34+D35+D36+D37+D38</f>
        <v>5482140</v>
      </c>
      <c r="E30" s="69">
        <f>E31+E32+E33+E34+E35+E36+E37+E38</f>
        <v>0</v>
      </c>
      <c r="F30" s="69">
        <f>F31+F32+F33+F34+F35+F36+F37+F38</f>
        <v>0</v>
      </c>
      <c r="G30" s="69">
        <f>G31+G32+G33+G34+G35+G36+G37+G38</f>
        <v>0</v>
      </c>
      <c r="H30" s="69">
        <f>H31+H32+H33+H34+H35+H36+H37+H38</f>
        <v>410000</v>
      </c>
      <c r="I30" s="70"/>
      <c r="J30" s="69">
        <f t="shared" si="1"/>
        <v>5901190</v>
      </c>
      <c r="K30" s="69">
        <f>K31+K32+K33+K34+K35+K36+K37+K38</f>
        <v>5491190</v>
      </c>
      <c r="L30" s="69">
        <f>L31+L32+L33+L34+L35+L36+L37+L38</f>
        <v>0</v>
      </c>
      <c r="M30" s="69">
        <f>M31+M32+M33+M34+M35+M36+M37+M38</f>
        <v>0</v>
      </c>
      <c r="N30" s="69">
        <f>N31+N32+N33+N34+N35+N36+N37+N38</f>
        <v>0</v>
      </c>
      <c r="O30" s="69">
        <f>O31+O32+O33+O34+O35+O36+O37+O38</f>
        <v>410000</v>
      </c>
      <c r="P30" s="76"/>
      <c r="Q30" s="69">
        <f t="shared" si="2"/>
        <v>5901190</v>
      </c>
      <c r="R30" s="69">
        <f>R31+R32+R33+R34+R35+R36+R37+R38</f>
        <v>5491190</v>
      </c>
      <c r="S30" s="69">
        <f>S31+S32+S33+S34+S35+S36+S37+S38</f>
        <v>0</v>
      </c>
      <c r="T30" s="69">
        <f>T31+T32+T33+T34+T35+T36+T37+T38</f>
        <v>0</v>
      </c>
      <c r="U30" s="69">
        <f>U31+U32+U33+U34+U35+U36+U37+U38</f>
        <v>0</v>
      </c>
      <c r="V30" s="69">
        <f>V31+V32+V33+V34+V35+V36+V37+V38</f>
        <v>410000</v>
      </c>
      <c r="W30" s="76"/>
    </row>
    <row r="31" spans="1:23" ht="24">
      <c r="A31" s="74" t="s">
        <v>209</v>
      </c>
      <c r="B31" s="64" t="s">
        <v>202</v>
      </c>
      <c r="C31" s="6">
        <f t="shared" si="0"/>
        <v>0</v>
      </c>
      <c r="D31" s="22"/>
      <c r="E31" s="52"/>
      <c r="F31" s="52"/>
      <c r="G31" s="52"/>
      <c r="H31" s="52"/>
      <c r="I31" s="52"/>
      <c r="J31" s="6">
        <f t="shared" si="1"/>
        <v>0</v>
      </c>
      <c r="K31" s="22"/>
      <c r="L31" s="52"/>
      <c r="M31" s="52"/>
      <c r="N31" s="52"/>
      <c r="O31" s="52"/>
      <c r="P31" s="51"/>
      <c r="Q31" s="6">
        <f t="shared" si="2"/>
        <v>0</v>
      </c>
      <c r="R31" s="22"/>
      <c r="S31" s="52"/>
      <c r="T31" s="52"/>
      <c r="U31" s="52"/>
      <c r="V31" s="52"/>
      <c r="W31" s="51"/>
    </row>
    <row r="32" spans="1:23" ht="24">
      <c r="A32" s="74" t="s">
        <v>210</v>
      </c>
      <c r="B32" s="64" t="s">
        <v>203</v>
      </c>
      <c r="C32" s="6">
        <f aca="true" t="shared" si="3" ref="C32:C37">D32+H32</f>
        <v>0</v>
      </c>
      <c r="D32" s="22"/>
      <c r="E32" s="52"/>
      <c r="F32" s="52"/>
      <c r="G32" s="52"/>
      <c r="H32" s="52"/>
      <c r="I32" s="52"/>
      <c r="J32" s="6">
        <f aca="true" t="shared" si="4" ref="J32:J37">K32+O32</f>
        <v>0</v>
      </c>
      <c r="K32" s="22"/>
      <c r="L32" s="52"/>
      <c r="M32" s="52"/>
      <c r="N32" s="52"/>
      <c r="O32" s="52"/>
      <c r="P32" s="51"/>
      <c r="Q32" s="6">
        <f aca="true" t="shared" si="5" ref="Q32:Q37">R32+V32</f>
        <v>0</v>
      </c>
      <c r="R32" s="22"/>
      <c r="S32" s="52"/>
      <c r="T32" s="52"/>
      <c r="U32" s="52"/>
      <c r="V32" s="52"/>
      <c r="W32" s="51"/>
    </row>
    <row r="33" spans="1:23" ht="15">
      <c r="A33" s="74" t="s">
        <v>211</v>
      </c>
      <c r="B33" s="64" t="s">
        <v>204</v>
      </c>
      <c r="C33" s="6">
        <f t="shared" si="3"/>
        <v>110000</v>
      </c>
      <c r="D33" s="22"/>
      <c r="E33" s="52"/>
      <c r="F33" s="52"/>
      <c r="G33" s="52"/>
      <c r="H33" s="52">
        <v>110000</v>
      </c>
      <c r="I33" s="52"/>
      <c r="J33" s="6">
        <f t="shared" si="4"/>
        <v>125000</v>
      </c>
      <c r="K33" s="22">
        <v>35000</v>
      </c>
      <c r="L33" s="52"/>
      <c r="M33" s="52"/>
      <c r="N33" s="52"/>
      <c r="O33" s="52">
        <v>90000</v>
      </c>
      <c r="P33" s="51"/>
      <c r="Q33" s="6">
        <f t="shared" si="5"/>
        <v>125000</v>
      </c>
      <c r="R33" s="22">
        <v>35000</v>
      </c>
      <c r="S33" s="52"/>
      <c r="T33" s="52"/>
      <c r="U33" s="52"/>
      <c r="V33" s="52">
        <v>90000</v>
      </c>
      <c r="W33" s="51"/>
    </row>
    <row r="34" spans="1:23" ht="15">
      <c r="A34" s="74" t="s">
        <v>212</v>
      </c>
      <c r="B34" s="64" t="s">
        <v>205</v>
      </c>
      <c r="C34" s="6">
        <f t="shared" si="3"/>
        <v>0</v>
      </c>
      <c r="D34" s="22"/>
      <c r="E34" s="52"/>
      <c r="F34" s="52"/>
      <c r="G34" s="52"/>
      <c r="H34" s="52"/>
      <c r="I34" s="52"/>
      <c r="J34" s="6">
        <f t="shared" si="4"/>
        <v>0</v>
      </c>
      <c r="K34" s="22"/>
      <c r="L34" s="52"/>
      <c r="M34" s="52"/>
      <c r="N34" s="52"/>
      <c r="O34" s="52"/>
      <c r="P34" s="51"/>
      <c r="Q34" s="6">
        <f t="shared" si="5"/>
        <v>0</v>
      </c>
      <c r="R34" s="22"/>
      <c r="S34" s="52"/>
      <c r="T34" s="52"/>
      <c r="U34" s="52"/>
      <c r="V34" s="52"/>
      <c r="W34" s="51"/>
    </row>
    <row r="35" spans="1:23" ht="27" customHeight="1">
      <c r="A35" s="74" t="s">
        <v>213</v>
      </c>
      <c r="B35" s="64" t="s">
        <v>206</v>
      </c>
      <c r="C35" s="6">
        <f t="shared" si="3"/>
        <v>0</v>
      </c>
      <c r="D35" s="22"/>
      <c r="E35" s="52"/>
      <c r="F35" s="52"/>
      <c r="G35" s="52"/>
      <c r="H35" s="52"/>
      <c r="I35" s="52"/>
      <c r="J35" s="6">
        <f t="shared" si="4"/>
        <v>0</v>
      </c>
      <c r="K35" s="22"/>
      <c r="L35" s="52"/>
      <c r="M35" s="52"/>
      <c r="N35" s="52"/>
      <c r="O35" s="52"/>
      <c r="P35" s="51"/>
      <c r="Q35" s="6">
        <f t="shared" si="5"/>
        <v>0</v>
      </c>
      <c r="R35" s="22"/>
      <c r="S35" s="52"/>
      <c r="T35" s="52"/>
      <c r="U35" s="52"/>
      <c r="V35" s="52"/>
      <c r="W35" s="51"/>
    </row>
    <row r="36" spans="1:23" ht="15">
      <c r="A36" s="74" t="s">
        <v>214</v>
      </c>
      <c r="B36" s="64" t="s">
        <v>207</v>
      </c>
      <c r="C36" s="6">
        <f t="shared" si="3"/>
        <v>5463959</v>
      </c>
      <c r="D36" s="22">
        <f>135000+4478959+550000</f>
        <v>5163959</v>
      </c>
      <c r="E36" s="52"/>
      <c r="F36" s="52"/>
      <c r="G36" s="52"/>
      <c r="H36" s="52">
        <f>300000</f>
        <v>300000</v>
      </c>
      <c r="I36" s="52"/>
      <c r="J36" s="6">
        <f t="shared" si="4"/>
        <v>5458009</v>
      </c>
      <c r="K36" s="22">
        <f>100000+550000+4488009</f>
        <v>5138009</v>
      </c>
      <c r="L36" s="52"/>
      <c r="M36" s="52"/>
      <c r="N36" s="52"/>
      <c r="O36" s="52">
        <v>320000</v>
      </c>
      <c r="P36" s="51"/>
      <c r="Q36" s="6">
        <f t="shared" si="5"/>
        <v>5458009</v>
      </c>
      <c r="R36" s="22">
        <f>100000+550000+4488009</f>
        <v>5138009</v>
      </c>
      <c r="S36" s="52"/>
      <c r="T36" s="52"/>
      <c r="U36" s="52"/>
      <c r="V36" s="52">
        <v>320000</v>
      </c>
      <c r="W36" s="51"/>
    </row>
    <row r="37" spans="1:23" ht="24">
      <c r="A37" s="74" t="s">
        <v>215</v>
      </c>
      <c r="B37" s="64" t="s">
        <v>208</v>
      </c>
      <c r="C37" s="6">
        <f t="shared" si="3"/>
        <v>318181</v>
      </c>
      <c r="D37" s="22">
        <f>318181</f>
        <v>318181</v>
      </c>
      <c r="E37" s="52"/>
      <c r="F37" s="52"/>
      <c r="G37" s="52"/>
      <c r="H37" s="52"/>
      <c r="I37" s="52"/>
      <c r="J37" s="6">
        <f t="shared" si="4"/>
        <v>318181</v>
      </c>
      <c r="K37" s="22">
        <v>318181</v>
      </c>
      <c r="L37" s="52"/>
      <c r="M37" s="52"/>
      <c r="N37" s="52"/>
      <c r="O37" s="52"/>
      <c r="P37" s="51"/>
      <c r="Q37" s="6">
        <f t="shared" si="5"/>
        <v>318181</v>
      </c>
      <c r="R37" s="22">
        <v>318181</v>
      </c>
      <c r="S37" s="52"/>
      <c r="T37" s="52"/>
      <c r="U37" s="52"/>
      <c r="V37" s="52"/>
      <c r="W37" s="51"/>
    </row>
    <row r="38" spans="1:23" ht="16.5" customHeight="1">
      <c r="A38" s="1" t="s">
        <v>177</v>
      </c>
      <c r="B38" s="34">
        <v>240</v>
      </c>
      <c r="C38" s="6">
        <f>D38+H38</f>
        <v>0</v>
      </c>
      <c r="D38" s="22"/>
      <c r="E38" s="52"/>
      <c r="F38" s="52"/>
      <c r="G38" s="52"/>
      <c r="H38" s="52"/>
      <c r="I38" s="52"/>
      <c r="J38" s="6">
        <f>K38+O38</f>
        <v>0</v>
      </c>
      <c r="K38" s="22"/>
      <c r="L38" s="52"/>
      <c r="M38" s="52"/>
      <c r="N38" s="52"/>
      <c r="O38" s="52"/>
      <c r="P38" s="51"/>
      <c r="Q38" s="6">
        <f>R38+V38</f>
        <v>0</v>
      </c>
      <c r="R38" s="22"/>
      <c r="S38" s="52"/>
      <c r="T38" s="52"/>
      <c r="U38" s="52"/>
      <c r="V38" s="52"/>
      <c r="W38" s="51"/>
    </row>
    <row r="39" spans="1:23" ht="15">
      <c r="A39" s="1" t="s">
        <v>8</v>
      </c>
      <c r="B39" s="1"/>
      <c r="C39" s="35"/>
      <c r="D39" s="22"/>
      <c r="E39" s="52"/>
      <c r="F39" s="52"/>
      <c r="G39" s="52"/>
      <c r="H39" s="52"/>
      <c r="I39" s="52"/>
      <c r="J39" s="35"/>
      <c r="K39" s="22"/>
      <c r="L39" s="52"/>
      <c r="M39" s="52"/>
      <c r="N39" s="52"/>
      <c r="O39" s="52"/>
      <c r="P39" s="51"/>
      <c r="Q39" s="35"/>
      <c r="R39" s="22"/>
      <c r="S39" s="52"/>
      <c r="T39" s="52"/>
      <c r="U39" s="52"/>
      <c r="V39" s="52"/>
      <c r="W39" s="51"/>
    </row>
    <row r="40" spans="1:23" ht="30" customHeight="1">
      <c r="A40" s="1" t="s">
        <v>10</v>
      </c>
      <c r="B40" s="34">
        <v>241</v>
      </c>
      <c r="C40" s="6">
        <f>D40+H40</f>
        <v>0</v>
      </c>
      <c r="D40" s="22"/>
      <c r="E40" s="52"/>
      <c r="F40" s="52"/>
      <c r="G40" s="52"/>
      <c r="H40" s="52"/>
      <c r="I40" s="52"/>
      <c r="J40" s="6">
        <f>K40+O40</f>
        <v>0</v>
      </c>
      <c r="K40" s="22"/>
      <c r="L40" s="52"/>
      <c r="M40" s="52"/>
      <c r="N40" s="52"/>
      <c r="O40" s="52"/>
      <c r="P40" s="51"/>
      <c r="Q40" s="6">
        <f>R40+V40</f>
        <v>0</v>
      </c>
      <c r="R40" s="22"/>
      <c r="S40" s="52"/>
      <c r="T40" s="52"/>
      <c r="U40" s="52"/>
      <c r="V40" s="52"/>
      <c r="W40" s="51"/>
    </row>
    <row r="41" spans="1:23" ht="15">
      <c r="A41" s="1" t="s">
        <v>178</v>
      </c>
      <c r="B41" s="34">
        <v>260</v>
      </c>
      <c r="C41" s="6">
        <f>D41+H41</f>
        <v>0</v>
      </c>
      <c r="D41" s="22"/>
      <c r="E41" s="52"/>
      <c r="F41" s="52"/>
      <c r="G41" s="52"/>
      <c r="H41" s="52"/>
      <c r="I41" s="52"/>
      <c r="J41" s="6">
        <f>K41+O41</f>
        <v>0</v>
      </c>
      <c r="K41" s="22"/>
      <c r="L41" s="52"/>
      <c r="M41" s="52"/>
      <c r="N41" s="52"/>
      <c r="O41" s="52"/>
      <c r="P41" s="51"/>
      <c r="Q41" s="6">
        <f>R41+V41</f>
        <v>0</v>
      </c>
      <c r="R41" s="22"/>
      <c r="S41" s="52"/>
      <c r="T41" s="52"/>
      <c r="U41" s="52"/>
      <c r="V41" s="52"/>
      <c r="W41" s="51"/>
    </row>
    <row r="42" spans="1:23" ht="15">
      <c r="A42" s="1" t="s">
        <v>8</v>
      </c>
      <c r="B42" s="1"/>
      <c r="C42" s="35"/>
      <c r="D42" s="22"/>
      <c r="E42" s="52"/>
      <c r="F42" s="52"/>
      <c r="G42" s="52"/>
      <c r="H42" s="52"/>
      <c r="I42" s="52"/>
      <c r="J42" s="35"/>
      <c r="K42" s="22"/>
      <c r="L42" s="52"/>
      <c r="M42" s="52"/>
      <c r="N42" s="52"/>
      <c r="O42" s="52"/>
      <c r="P42" s="51"/>
      <c r="Q42" s="35"/>
      <c r="R42" s="22"/>
      <c r="S42" s="52"/>
      <c r="T42" s="52"/>
      <c r="U42" s="52"/>
      <c r="V42" s="52"/>
      <c r="W42" s="51"/>
    </row>
    <row r="43" spans="1:23" ht="18" customHeight="1">
      <c r="A43" s="1" t="s">
        <v>11</v>
      </c>
      <c r="B43" s="34">
        <v>262</v>
      </c>
      <c r="C43" s="6">
        <f aca="true" t="shared" si="6" ref="C43:C50">D43+H43</f>
        <v>0</v>
      </c>
      <c r="D43" s="22"/>
      <c r="E43" s="52"/>
      <c r="F43" s="52"/>
      <c r="G43" s="52"/>
      <c r="H43" s="52"/>
      <c r="I43" s="52"/>
      <c r="J43" s="6">
        <f aca="true" t="shared" si="7" ref="J43:J50">K43+O43</f>
        <v>0</v>
      </c>
      <c r="K43" s="22"/>
      <c r="L43" s="52"/>
      <c r="M43" s="52"/>
      <c r="N43" s="52"/>
      <c r="O43" s="52"/>
      <c r="P43" s="51"/>
      <c r="Q43" s="6">
        <f aca="true" t="shared" si="8" ref="Q43:Q50">R43+V43</f>
        <v>0</v>
      </c>
      <c r="R43" s="22"/>
      <c r="S43" s="52"/>
      <c r="T43" s="52"/>
      <c r="U43" s="52"/>
      <c r="V43" s="52"/>
      <c r="W43" s="51"/>
    </row>
    <row r="44" spans="1:23" ht="30.75" customHeight="1">
      <c r="A44" s="2" t="s">
        <v>179</v>
      </c>
      <c r="B44" s="34">
        <v>263</v>
      </c>
      <c r="C44" s="6">
        <f t="shared" si="6"/>
        <v>0</v>
      </c>
      <c r="D44" s="22"/>
      <c r="E44" s="52"/>
      <c r="F44" s="52"/>
      <c r="G44" s="52"/>
      <c r="H44" s="52"/>
      <c r="I44" s="52"/>
      <c r="J44" s="6">
        <f t="shared" si="7"/>
        <v>0</v>
      </c>
      <c r="K44" s="22"/>
      <c r="L44" s="52"/>
      <c r="M44" s="52"/>
      <c r="N44" s="52"/>
      <c r="O44" s="52"/>
      <c r="P44" s="51"/>
      <c r="Q44" s="6">
        <f t="shared" si="8"/>
        <v>0</v>
      </c>
      <c r="R44" s="22"/>
      <c r="S44" s="52"/>
      <c r="T44" s="52"/>
      <c r="U44" s="52"/>
      <c r="V44" s="52"/>
      <c r="W44" s="51"/>
    </row>
    <row r="45" spans="1:23" s="72" customFormat="1" ht="14.25">
      <c r="A45" s="67" t="s">
        <v>180</v>
      </c>
      <c r="B45" s="68" t="s">
        <v>216</v>
      </c>
      <c r="C45" s="69">
        <f t="shared" si="6"/>
        <v>470000</v>
      </c>
      <c r="D45" s="69">
        <f>D46+D47+D49+D48</f>
        <v>220000</v>
      </c>
      <c r="E45" s="69">
        <f>E46+E47+E49+E48</f>
        <v>0</v>
      </c>
      <c r="F45" s="69">
        <f>F46+F47+F49+F48</f>
        <v>0</v>
      </c>
      <c r="G45" s="69">
        <f>G46+G47+G49+G48</f>
        <v>0</v>
      </c>
      <c r="H45" s="69">
        <f>H46+H47+H49+H48</f>
        <v>250000</v>
      </c>
      <c r="I45" s="70"/>
      <c r="J45" s="69">
        <f t="shared" si="7"/>
        <v>470000</v>
      </c>
      <c r="K45" s="69">
        <f>K46+K47+K49+K48</f>
        <v>220000</v>
      </c>
      <c r="L45" s="69">
        <f>L46+L47+L49+L48</f>
        <v>0</v>
      </c>
      <c r="M45" s="69">
        <f>M46+M47+M49+M48</f>
        <v>0</v>
      </c>
      <c r="N45" s="69">
        <f>N46+N47+N49+N48</f>
        <v>0</v>
      </c>
      <c r="O45" s="69">
        <f>O46+O47+O49+O48</f>
        <v>250000</v>
      </c>
      <c r="P45" s="71"/>
      <c r="Q45" s="69">
        <f t="shared" si="8"/>
        <v>470000</v>
      </c>
      <c r="R45" s="69">
        <f>R46+R47+R49+R48</f>
        <v>220000</v>
      </c>
      <c r="S45" s="69">
        <f>S46+S47+S49+S48</f>
        <v>0</v>
      </c>
      <c r="T45" s="69">
        <f>T46+T47+T49+T48</f>
        <v>0</v>
      </c>
      <c r="U45" s="69">
        <f>U46+U47+U49+U48</f>
        <v>0</v>
      </c>
      <c r="V45" s="69">
        <f>V46+V47+V49+V48</f>
        <v>250000</v>
      </c>
      <c r="W45" s="71"/>
    </row>
    <row r="46" spans="1:23" ht="24">
      <c r="A46" s="74" t="s">
        <v>217</v>
      </c>
      <c r="B46" s="64" t="s">
        <v>221</v>
      </c>
      <c r="C46" s="6">
        <f t="shared" si="6"/>
        <v>410000</v>
      </c>
      <c r="D46" s="84">
        <v>200000</v>
      </c>
      <c r="E46" s="85"/>
      <c r="F46" s="85"/>
      <c r="G46" s="85"/>
      <c r="H46" s="85">
        <v>210000</v>
      </c>
      <c r="I46" s="52"/>
      <c r="J46" s="6">
        <f t="shared" si="7"/>
        <v>410000</v>
      </c>
      <c r="K46" s="22">
        <v>200000</v>
      </c>
      <c r="L46" s="52"/>
      <c r="M46" s="52"/>
      <c r="N46" s="52"/>
      <c r="O46" s="52">
        <v>210000</v>
      </c>
      <c r="P46" s="51"/>
      <c r="Q46" s="6">
        <f t="shared" si="8"/>
        <v>410000</v>
      </c>
      <c r="R46" s="22">
        <v>200000</v>
      </c>
      <c r="S46" s="52"/>
      <c r="T46" s="52"/>
      <c r="U46" s="52"/>
      <c r="V46" s="52">
        <v>210000</v>
      </c>
      <c r="W46" s="51"/>
    </row>
    <row r="47" spans="1:23" ht="15">
      <c r="A47" s="74" t="s">
        <v>218</v>
      </c>
      <c r="B47" s="64" t="s">
        <v>220</v>
      </c>
      <c r="C47" s="6">
        <f t="shared" si="6"/>
        <v>0</v>
      </c>
      <c r="D47" s="84"/>
      <c r="E47" s="85"/>
      <c r="F47" s="85"/>
      <c r="G47" s="85"/>
      <c r="H47" s="85"/>
      <c r="I47" s="52"/>
      <c r="J47" s="6">
        <f t="shared" si="7"/>
        <v>0</v>
      </c>
      <c r="K47" s="22"/>
      <c r="L47" s="52"/>
      <c r="M47" s="52"/>
      <c r="N47" s="52"/>
      <c r="O47" s="52"/>
      <c r="P47" s="51"/>
      <c r="Q47" s="6">
        <f t="shared" si="8"/>
        <v>0</v>
      </c>
      <c r="R47" s="22"/>
      <c r="S47" s="52"/>
      <c r="T47" s="52"/>
      <c r="U47" s="52"/>
      <c r="V47" s="52"/>
      <c r="W47" s="51"/>
    </row>
    <row r="48" spans="1:23" ht="24">
      <c r="A48" s="74" t="s">
        <v>217</v>
      </c>
      <c r="B48" s="82" t="s">
        <v>248</v>
      </c>
      <c r="C48" s="6">
        <f t="shared" si="6"/>
        <v>30000</v>
      </c>
      <c r="D48" s="84">
        <v>20000</v>
      </c>
      <c r="E48" s="85"/>
      <c r="F48" s="85"/>
      <c r="G48" s="85"/>
      <c r="H48" s="85">
        <v>10000</v>
      </c>
      <c r="I48" s="52"/>
      <c r="J48" s="6">
        <f t="shared" si="7"/>
        <v>30000</v>
      </c>
      <c r="K48" s="22">
        <v>20000</v>
      </c>
      <c r="L48" s="52"/>
      <c r="M48" s="52"/>
      <c r="N48" s="52"/>
      <c r="O48" s="52">
        <v>10000</v>
      </c>
      <c r="P48" s="51"/>
      <c r="Q48" s="6">
        <f t="shared" si="8"/>
        <v>30000</v>
      </c>
      <c r="R48" s="22">
        <v>20000</v>
      </c>
      <c r="S48" s="52"/>
      <c r="T48" s="52"/>
      <c r="U48" s="52"/>
      <c r="V48" s="52">
        <v>10000</v>
      </c>
      <c r="W48" s="51"/>
    </row>
    <row r="49" spans="1:23" ht="15">
      <c r="A49" s="74" t="s">
        <v>218</v>
      </c>
      <c r="B49" s="64" t="s">
        <v>219</v>
      </c>
      <c r="C49" s="6">
        <f t="shared" si="6"/>
        <v>30000</v>
      </c>
      <c r="D49" s="84"/>
      <c r="E49" s="85"/>
      <c r="F49" s="85"/>
      <c r="G49" s="85"/>
      <c r="H49" s="85">
        <v>30000</v>
      </c>
      <c r="I49" s="52"/>
      <c r="J49" s="6">
        <f t="shared" si="7"/>
        <v>30000</v>
      </c>
      <c r="K49" s="22"/>
      <c r="L49" s="52"/>
      <c r="M49" s="52"/>
      <c r="N49" s="52"/>
      <c r="O49" s="52">
        <v>30000</v>
      </c>
      <c r="P49" s="51"/>
      <c r="Q49" s="6">
        <f t="shared" si="8"/>
        <v>30000</v>
      </c>
      <c r="R49" s="22"/>
      <c r="S49" s="52"/>
      <c r="T49" s="52"/>
      <c r="U49" s="52"/>
      <c r="V49" s="52">
        <v>30000</v>
      </c>
      <c r="W49" s="51"/>
    </row>
    <row r="50" spans="1:23" ht="15">
      <c r="A50" s="2" t="s">
        <v>181</v>
      </c>
      <c r="B50" s="34">
        <v>300</v>
      </c>
      <c r="C50" s="6">
        <f t="shared" si="6"/>
        <v>2765750</v>
      </c>
      <c r="D50" s="53">
        <f>D52+D57</f>
        <v>2469750</v>
      </c>
      <c r="E50" s="53">
        <f>E52+E57</f>
        <v>0</v>
      </c>
      <c r="F50" s="53">
        <f>F52+F57</f>
        <v>0</v>
      </c>
      <c r="G50" s="53">
        <f>G52+G57</f>
        <v>0</v>
      </c>
      <c r="H50" s="53">
        <f>H52+H57</f>
        <v>296000</v>
      </c>
      <c r="I50" s="52"/>
      <c r="J50" s="6">
        <f t="shared" si="7"/>
        <v>3481000</v>
      </c>
      <c r="K50" s="53">
        <f>K52+K57</f>
        <v>3185000</v>
      </c>
      <c r="L50" s="53">
        <f>L52+L57</f>
        <v>0</v>
      </c>
      <c r="M50" s="53">
        <f>M52+M57</f>
        <v>0</v>
      </c>
      <c r="N50" s="53">
        <f>N52+N57</f>
        <v>0</v>
      </c>
      <c r="O50" s="53">
        <f>O52+O57</f>
        <v>296000</v>
      </c>
      <c r="P50" s="51"/>
      <c r="Q50" s="6">
        <f t="shared" si="8"/>
        <v>3481000</v>
      </c>
      <c r="R50" s="53">
        <f>R52+R57</f>
        <v>3185000</v>
      </c>
      <c r="S50" s="53">
        <f>S52+S57</f>
        <v>0</v>
      </c>
      <c r="T50" s="53">
        <f>T52+T57</f>
        <v>0</v>
      </c>
      <c r="U50" s="53">
        <f>U52+U57</f>
        <v>0</v>
      </c>
      <c r="V50" s="53">
        <f>V52+V57</f>
        <v>296000</v>
      </c>
      <c r="W50" s="51"/>
    </row>
    <row r="51" spans="1:23" ht="15">
      <c r="A51" s="1" t="s">
        <v>8</v>
      </c>
      <c r="B51" s="1"/>
      <c r="C51" s="35"/>
      <c r="D51" s="22"/>
      <c r="E51" s="52"/>
      <c r="F51" s="52"/>
      <c r="G51" s="52"/>
      <c r="H51" s="52"/>
      <c r="I51" s="52"/>
      <c r="J51" s="35"/>
      <c r="K51" s="22"/>
      <c r="L51" s="52"/>
      <c r="M51" s="52"/>
      <c r="N51" s="52"/>
      <c r="O51" s="52"/>
      <c r="P51" s="51"/>
      <c r="Q51" s="35"/>
      <c r="R51" s="22"/>
      <c r="S51" s="52"/>
      <c r="T51" s="52"/>
      <c r="U51" s="52"/>
      <c r="V51" s="52"/>
      <c r="W51" s="51"/>
    </row>
    <row r="52" spans="1:23" s="72" customFormat="1" ht="13.5" customHeight="1">
      <c r="A52" s="73" t="s">
        <v>182</v>
      </c>
      <c r="B52" s="68" t="s">
        <v>222</v>
      </c>
      <c r="C52" s="69">
        <f aca="true" t="shared" si="9" ref="C52:C58">D52+H52</f>
        <v>96000</v>
      </c>
      <c r="D52" s="69">
        <f>D54+D55+D56+D53</f>
        <v>0</v>
      </c>
      <c r="E52" s="69">
        <f>E54+E55+E56+E53</f>
        <v>0</v>
      </c>
      <c r="F52" s="69">
        <f>F54+F55+F56+F53</f>
        <v>0</v>
      </c>
      <c r="G52" s="69">
        <f>G54+G55+G56+G53</f>
        <v>0</v>
      </c>
      <c r="H52" s="69">
        <f>H54+H55+H56+H53</f>
        <v>96000</v>
      </c>
      <c r="I52" s="70"/>
      <c r="J52" s="69">
        <f aca="true" t="shared" si="10" ref="J52:J58">K52+O52</f>
        <v>96000</v>
      </c>
      <c r="K52" s="69">
        <f>K54+K55+K56+K53</f>
        <v>0</v>
      </c>
      <c r="L52" s="69">
        <f>L54+L55+L56+L53</f>
        <v>0</v>
      </c>
      <c r="M52" s="69">
        <f>M54+M55+M56+M53</f>
        <v>0</v>
      </c>
      <c r="N52" s="69">
        <f>N54+N55+N56+N53</f>
        <v>0</v>
      </c>
      <c r="O52" s="69">
        <f>O54+O55+O56+O53</f>
        <v>96000</v>
      </c>
      <c r="P52" s="71"/>
      <c r="Q52" s="69">
        <f aca="true" t="shared" si="11" ref="Q52:Q58">R52+V52</f>
        <v>96000</v>
      </c>
      <c r="R52" s="69">
        <f>R54+R55+R56+R53</f>
        <v>0</v>
      </c>
      <c r="S52" s="69">
        <f>S54+S55+S56+S53</f>
        <v>0</v>
      </c>
      <c r="T52" s="69">
        <f>T54+T55+T56+T53</f>
        <v>0</v>
      </c>
      <c r="U52" s="69">
        <f>U54+U55+U56+U53</f>
        <v>0</v>
      </c>
      <c r="V52" s="69">
        <f>V54+V55+V56+V53</f>
        <v>96000</v>
      </c>
      <c r="W52" s="71"/>
    </row>
    <row r="53" spans="1:23" s="80" customFormat="1" ht="13.5" customHeight="1">
      <c r="A53" s="78" t="s">
        <v>246</v>
      </c>
      <c r="B53" s="63" t="s">
        <v>247</v>
      </c>
      <c r="C53" s="6">
        <f t="shared" si="9"/>
        <v>0</v>
      </c>
      <c r="D53" s="22"/>
      <c r="E53" s="22"/>
      <c r="F53" s="22"/>
      <c r="G53" s="22"/>
      <c r="H53" s="22"/>
      <c r="I53" s="60"/>
      <c r="J53" s="6">
        <f t="shared" si="10"/>
        <v>0</v>
      </c>
      <c r="K53" s="22"/>
      <c r="L53" s="22"/>
      <c r="M53" s="22"/>
      <c r="N53" s="22"/>
      <c r="O53" s="22"/>
      <c r="P53" s="79"/>
      <c r="Q53" s="6">
        <f t="shared" si="11"/>
        <v>0</v>
      </c>
      <c r="R53" s="22"/>
      <c r="S53" s="22"/>
      <c r="T53" s="22"/>
      <c r="U53" s="22"/>
      <c r="V53" s="22"/>
      <c r="W53" s="79"/>
    </row>
    <row r="54" spans="1:23" ht="15" customHeight="1">
      <c r="A54" s="66" t="s">
        <v>226</v>
      </c>
      <c r="B54" s="64" t="s">
        <v>223</v>
      </c>
      <c r="C54" s="6">
        <f t="shared" si="9"/>
        <v>0</v>
      </c>
      <c r="D54" s="22"/>
      <c r="E54" s="52"/>
      <c r="F54" s="52"/>
      <c r="G54" s="52"/>
      <c r="H54" s="52"/>
      <c r="I54" s="52"/>
      <c r="J54" s="6">
        <f t="shared" si="10"/>
        <v>0</v>
      </c>
      <c r="K54" s="22"/>
      <c r="L54" s="52"/>
      <c r="M54" s="52"/>
      <c r="N54" s="52"/>
      <c r="O54" s="52"/>
      <c r="P54" s="51"/>
      <c r="Q54" s="6">
        <f t="shared" si="11"/>
        <v>0</v>
      </c>
      <c r="R54" s="22"/>
      <c r="S54" s="52"/>
      <c r="T54" s="52"/>
      <c r="U54" s="52"/>
      <c r="V54" s="52"/>
      <c r="W54" s="51"/>
    </row>
    <row r="55" spans="1:23" ht="24.75" customHeight="1">
      <c r="A55" s="66" t="s">
        <v>227</v>
      </c>
      <c r="B55" s="64" t="s">
        <v>224</v>
      </c>
      <c r="C55" s="6">
        <f t="shared" si="9"/>
        <v>0</v>
      </c>
      <c r="D55" s="22"/>
      <c r="E55" s="52"/>
      <c r="F55" s="52"/>
      <c r="G55" s="52"/>
      <c r="H55" s="52"/>
      <c r="I55" s="52"/>
      <c r="J55" s="6">
        <f t="shared" si="10"/>
        <v>0</v>
      </c>
      <c r="K55" s="22"/>
      <c r="L55" s="52"/>
      <c r="M55" s="52"/>
      <c r="N55" s="52"/>
      <c r="O55" s="52"/>
      <c r="P55" s="51"/>
      <c r="Q55" s="6">
        <f t="shared" si="11"/>
        <v>0</v>
      </c>
      <c r="R55" s="22"/>
      <c r="S55" s="52"/>
      <c r="T55" s="52"/>
      <c r="U55" s="52"/>
      <c r="V55" s="52"/>
      <c r="W55" s="51"/>
    </row>
    <row r="56" spans="1:23" ht="13.5" customHeight="1">
      <c r="A56" s="66" t="s">
        <v>228</v>
      </c>
      <c r="B56" s="64" t="s">
        <v>225</v>
      </c>
      <c r="C56" s="6">
        <f t="shared" si="9"/>
        <v>96000</v>
      </c>
      <c r="D56" s="22"/>
      <c r="E56" s="52"/>
      <c r="F56" s="52"/>
      <c r="G56" s="52"/>
      <c r="H56" s="52">
        <v>96000</v>
      </c>
      <c r="I56" s="52"/>
      <c r="J56" s="6">
        <f t="shared" si="10"/>
        <v>96000</v>
      </c>
      <c r="K56" s="22"/>
      <c r="L56" s="52"/>
      <c r="M56" s="52"/>
      <c r="N56" s="52"/>
      <c r="O56" s="52">
        <v>96000</v>
      </c>
      <c r="P56" s="51"/>
      <c r="Q56" s="6">
        <f t="shared" si="11"/>
        <v>96000</v>
      </c>
      <c r="R56" s="52"/>
      <c r="S56" s="52"/>
      <c r="T56" s="52"/>
      <c r="U56" s="52"/>
      <c r="V56" s="52">
        <v>96000</v>
      </c>
      <c r="W56" s="51"/>
    </row>
    <row r="57" spans="1:23" s="72" customFormat="1" ht="27.75" customHeight="1">
      <c r="A57" s="73" t="s">
        <v>183</v>
      </c>
      <c r="B57" s="68" t="s">
        <v>229</v>
      </c>
      <c r="C57" s="69">
        <f t="shared" si="9"/>
        <v>2669750</v>
      </c>
      <c r="D57" s="69">
        <f>D58+D59+D60+D61+D62+D63+D64+D65</f>
        <v>2469750</v>
      </c>
      <c r="E57" s="69">
        <f>E58+E59+E60+E61+E62+E63+E64+E65</f>
        <v>0</v>
      </c>
      <c r="F57" s="69">
        <f>F58+F59+F60+F61+F62+F63+F64+F65</f>
        <v>0</v>
      </c>
      <c r="G57" s="69">
        <f>G58+G59+G60+G61+G62+G63+G64+G65</f>
        <v>0</v>
      </c>
      <c r="H57" s="69">
        <f>H58+H59+H60+H61+H62+H63+H64+H65</f>
        <v>200000</v>
      </c>
      <c r="I57" s="70"/>
      <c r="J57" s="69">
        <f t="shared" si="10"/>
        <v>3385000</v>
      </c>
      <c r="K57" s="69">
        <f>K58+K59+K60+K61+K62+K63+K64+K65</f>
        <v>3185000</v>
      </c>
      <c r="L57" s="69">
        <f>L58+L59+L60+L61+L62+L63+L64+L65</f>
        <v>0</v>
      </c>
      <c r="M57" s="69">
        <f>M58+M59+M60+M61+M62+M63+M64+M65</f>
        <v>0</v>
      </c>
      <c r="N57" s="69">
        <f>N58+N59+N60+N61+N62+N63+N64+N65</f>
        <v>0</v>
      </c>
      <c r="O57" s="69">
        <f>O58+O59+O60+O61+O62+O63+O64+O65</f>
        <v>200000</v>
      </c>
      <c r="P57" s="71"/>
      <c r="Q57" s="69">
        <f t="shared" si="11"/>
        <v>3385000</v>
      </c>
      <c r="R57" s="69">
        <f>R58+R59+R60+R61+R62+R63+R64+R65</f>
        <v>3185000</v>
      </c>
      <c r="S57" s="69">
        <f>S58+S59+S60+S61+S62+S63+S64+S65</f>
        <v>0</v>
      </c>
      <c r="T57" s="69">
        <f>T58+T59+T60+T61+T62+T63+T64+T65</f>
        <v>0</v>
      </c>
      <c r="U57" s="69">
        <f>U58+U59+U60+U61+U62+U63+U64+U65</f>
        <v>0</v>
      </c>
      <c r="V57" s="69">
        <f>V58+V59+V60+V61+V62+V63+V64+V65</f>
        <v>200000</v>
      </c>
      <c r="W57" s="71"/>
    </row>
    <row r="58" spans="1:23" ht="14.25" customHeight="1">
      <c r="A58" s="66" t="s">
        <v>238</v>
      </c>
      <c r="B58" s="64" t="s">
        <v>230</v>
      </c>
      <c r="C58" s="6">
        <f t="shared" si="9"/>
        <v>0</v>
      </c>
      <c r="D58" s="22"/>
      <c r="E58" s="52"/>
      <c r="F58" s="52"/>
      <c r="G58" s="52"/>
      <c r="H58" s="52"/>
      <c r="I58" s="52"/>
      <c r="J58" s="6">
        <f t="shared" si="10"/>
        <v>0</v>
      </c>
      <c r="K58" s="22"/>
      <c r="L58" s="52"/>
      <c r="M58" s="52"/>
      <c r="N58" s="52"/>
      <c r="O58" s="52"/>
      <c r="P58" s="51"/>
      <c r="Q58" s="6">
        <f t="shared" si="11"/>
        <v>0</v>
      </c>
      <c r="R58" s="22"/>
      <c r="S58" s="52"/>
      <c r="T58" s="52"/>
      <c r="U58" s="52"/>
      <c r="V58" s="52"/>
      <c r="W58" s="51"/>
    </row>
    <row r="59" spans="1:23" ht="14.25" customHeight="1">
      <c r="A59" s="66" t="s">
        <v>239</v>
      </c>
      <c r="B59" s="64" t="s">
        <v>231</v>
      </c>
      <c r="C59" s="6">
        <f aca="true" t="shared" si="12" ref="C59:C65">D59+H59</f>
        <v>2619750</v>
      </c>
      <c r="D59" s="22">
        <v>2469750</v>
      </c>
      <c r="E59" s="52"/>
      <c r="F59" s="52"/>
      <c r="G59" s="52"/>
      <c r="H59" s="52">
        <v>150000</v>
      </c>
      <c r="I59" s="52"/>
      <c r="J59" s="6">
        <f aca="true" t="shared" si="13" ref="J59:J65">K59+O59</f>
        <v>3335000</v>
      </c>
      <c r="K59" s="22">
        <v>3185000</v>
      </c>
      <c r="L59" s="52"/>
      <c r="M59" s="52"/>
      <c r="N59" s="52"/>
      <c r="O59" s="52">
        <v>150000</v>
      </c>
      <c r="P59" s="51"/>
      <c r="Q59" s="6">
        <f aca="true" t="shared" si="14" ref="Q59:Q65">R59+V59</f>
        <v>3335000</v>
      </c>
      <c r="R59" s="22">
        <v>3185000</v>
      </c>
      <c r="S59" s="52"/>
      <c r="T59" s="52"/>
      <c r="U59" s="52"/>
      <c r="V59" s="52">
        <v>150000</v>
      </c>
      <c r="W59" s="51"/>
    </row>
    <row r="60" spans="1:23" ht="15.75" customHeight="1">
      <c r="A60" s="66" t="s">
        <v>240</v>
      </c>
      <c r="B60" s="64" t="s">
        <v>232</v>
      </c>
      <c r="C60" s="6">
        <f t="shared" si="12"/>
        <v>0</v>
      </c>
      <c r="D60" s="22"/>
      <c r="E60" s="52"/>
      <c r="F60" s="52"/>
      <c r="G60" s="52"/>
      <c r="H60" s="52"/>
      <c r="I60" s="52"/>
      <c r="J60" s="6">
        <f t="shared" si="13"/>
        <v>0</v>
      </c>
      <c r="K60" s="22"/>
      <c r="L60" s="52"/>
      <c r="M60" s="52"/>
      <c r="N60" s="52"/>
      <c r="O60" s="52"/>
      <c r="P60" s="51"/>
      <c r="Q60" s="6">
        <f t="shared" si="14"/>
        <v>0</v>
      </c>
      <c r="R60" s="22"/>
      <c r="S60" s="52"/>
      <c r="T60" s="52"/>
      <c r="U60" s="52"/>
      <c r="V60" s="52"/>
      <c r="W60" s="51"/>
    </row>
    <row r="61" spans="1:23" ht="15.75" customHeight="1">
      <c r="A61" s="66" t="s">
        <v>241</v>
      </c>
      <c r="B61" s="64" t="s">
        <v>233</v>
      </c>
      <c r="C61" s="6">
        <f t="shared" si="12"/>
        <v>0</v>
      </c>
      <c r="D61" s="22"/>
      <c r="E61" s="52"/>
      <c r="F61" s="52"/>
      <c r="G61" s="52"/>
      <c r="H61" s="52"/>
      <c r="I61" s="52"/>
      <c r="J61" s="6">
        <f t="shared" si="13"/>
        <v>0</v>
      </c>
      <c r="K61" s="22"/>
      <c r="L61" s="52"/>
      <c r="M61" s="52"/>
      <c r="N61" s="52"/>
      <c r="O61" s="52"/>
      <c r="P61" s="51"/>
      <c r="Q61" s="6">
        <f t="shared" si="14"/>
        <v>0</v>
      </c>
      <c r="R61" s="22"/>
      <c r="S61" s="52"/>
      <c r="T61" s="52"/>
      <c r="U61" s="52"/>
      <c r="V61" s="52"/>
      <c r="W61" s="51"/>
    </row>
    <row r="62" spans="1:23" ht="15" customHeight="1">
      <c r="A62" s="66" t="s">
        <v>242</v>
      </c>
      <c r="B62" s="64" t="s">
        <v>234</v>
      </c>
      <c r="C62" s="6">
        <f t="shared" si="12"/>
        <v>0</v>
      </c>
      <c r="D62" s="22"/>
      <c r="E62" s="52"/>
      <c r="F62" s="52"/>
      <c r="G62" s="52"/>
      <c r="H62" s="52"/>
      <c r="I62" s="52"/>
      <c r="J62" s="6">
        <f t="shared" si="13"/>
        <v>0</v>
      </c>
      <c r="K62" s="22"/>
      <c r="L62" s="52"/>
      <c r="M62" s="52"/>
      <c r="N62" s="52"/>
      <c r="O62" s="52"/>
      <c r="P62" s="51"/>
      <c r="Q62" s="6">
        <f t="shared" si="14"/>
        <v>0</v>
      </c>
      <c r="R62" s="22"/>
      <c r="S62" s="52"/>
      <c r="T62" s="52"/>
      <c r="U62" s="52"/>
      <c r="V62" s="52"/>
      <c r="W62" s="51"/>
    </row>
    <row r="63" spans="1:23" ht="13.5" customHeight="1">
      <c r="A63" s="66" t="s">
        <v>245</v>
      </c>
      <c r="B63" s="64" t="s">
        <v>235</v>
      </c>
      <c r="C63" s="6">
        <f t="shared" si="12"/>
        <v>0</v>
      </c>
      <c r="D63" s="22"/>
      <c r="E63" s="52"/>
      <c r="F63" s="52"/>
      <c r="G63" s="52"/>
      <c r="H63" s="52"/>
      <c r="I63" s="52"/>
      <c r="J63" s="6">
        <f t="shared" si="13"/>
        <v>0</v>
      </c>
      <c r="K63" s="22"/>
      <c r="L63" s="52"/>
      <c r="M63" s="52"/>
      <c r="N63" s="52"/>
      <c r="O63" s="52"/>
      <c r="P63" s="51"/>
      <c r="Q63" s="6">
        <f t="shared" si="14"/>
        <v>0</v>
      </c>
      <c r="R63" s="22"/>
      <c r="S63" s="52"/>
      <c r="T63" s="52"/>
      <c r="U63" s="52"/>
      <c r="V63" s="52"/>
      <c r="W63" s="51"/>
    </row>
    <row r="64" spans="1:23" ht="14.25" customHeight="1">
      <c r="A64" s="66" t="s">
        <v>244</v>
      </c>
      <c r="B64" s="64" t="s">
        <v>236</v>
      </c>
      <c r="C64" s="6">
        <f t="shared" si="12"/>
        <v>50000</v>
      </c>
      <c r="D64" s="22"/>
      <c r="E64" s="52"/>
      <c r="F64" s="52"/>
      <c r="G64" s="52"/>
      <c r="H64" s="52">
        <v>50000</v>
      </c>
      <c r="I64" s="52"/>
      <c r="J64" s="6">
        <f t="shared" si="13"/>
        <v>50000</v>
      </c>
      <c r="K64" s="22"/>
      <c r="L64" s="52"/>
      <c r="M64" s="52"/>
      <c r="N64" s="52"/>
      <c r="O64" s="52">
        <v>50000</v>
      </c>
      <c r="P64" s="51"/>
      <c r="Q64" s="6">
        <f t="shared" si="14"/>
        <v>50000</v>
      </c>
      <c r="R64" s="22"/>
      <c r="S64" s="52"/>
      <c r="T64" s="52"/>
      <c r="U64" s="52"/>
      <c r="V64" s="52">
        <v>50000</v>
      </c>
      <c r="W64" s="51"/>
    </row>
    <row r="65" spans="1:23" ht="14.25" customHeight="1">
      <c r="A65" s="66" t="s">
        <v>243</v>
      </c>
      <c r="B65" s="64" t="s">
        <v>237</v>
      </c>
      <c r="C65" s="6">
        <f t="shared" si="12"/>
        <v>0</v>
      </c>
      <c r="D65" s="22"/>
      <c r="E65" s="52"/>
      <c r="F65" s="52"/>
      <c r="G65" s="52"/>
      <c r="H65" s="52"/>
      <c r="I65" s="52"/>
      <c r="J65" s="6">
        <f t="shared" si="13"/>
        <v>0</v>
      </c>
      <c r="K65" s="22"/>
      <c r="L65" s="52"/>
      <c r="M65" s="52"/>
      <c r="N65" s="52"/>
      <c r="O65" s="52"/>
      <c r="P65" s="51"/>
      <c r="Q65" s="6">
        <f t="shared" si="14"/>
        <v>0</v>
      </c>
      <c r="R65" s="22"/>
      <c r="S65" s="52"/>
      <c r="T65" s="52"/>
      <c r="U65" s="52"/>
      <c r="V65" s="52"/>
      <c r="W65" s="51"/>
    </row>
    <row r="66" spans="1:10" ht="15">
      <c r="A66" s="12"/>
      <c r="B66" s="12"/>
      <c r="C66" s="23"/>
      <c r="D66" s="23"/>
      <c r="J66" s="26"/>
    </row>
    <row r="67" spans="4:22" ht="15">
      <c r="D67" s="24">
        <f>8919900+21567105.12</f>
        <v>30487005.12</v>
      </c>
      <c r="H67" s="10">
        <f>3935000</f>
        <v>3935000</v>
      </c>
      <c r="J67" s="26"/>
      <c r="K67" s="24">
        <f>9644200+23567105.12</f>
        <v>33211305.12</v>
      </c>
      <c r="O67" s="10">
        <f>3935000</f>
        <v>3935000</v>
      </c>
      <c r="R67" s="24">
        <f>9644200+23567105.12</f>
        <v>33211305.12</v>
      </c>
      <c r="V67" s="10">
        <f>3935000</f>
        <v>3935000</v>
      </c>
    </row>
    <row r="68" spans="4:22" ht="15">
      <c r="D68" s="24">
        <f>D67-D10</f>
        <v>0</v>
      </c>
      <c r="H68" s="26">
        <f>H67-H10</f>
        <v>0</v>
      </c>
      <c r="K68" s="24">
        <f>K67-K10</f>
        <v>0</v>
      </c>
      <c r="O68" s="26">
        <f>O67-O10</f>
        <v>0</v>
      </c>
      <c r="R68" s="24">
        <f>R67-R10</f>
        <v>0</v>
      </c>
      <c r="V68" s="26">
        <f>V67-V10</f>
        <v>0</v>
      </c>
    </row>
    <row r="70" spans="10:17" ht="15">
      <c r="J70" s="26"/>
      <c r="Q70" s="26"/>
    </row>
    <row r="71" spans="10:17" ht="15">
      <c r="J71" s="24"/>
      <c r="Q71" s="24"/>
    </row>
    <row r="72" spans="10:17" ht="15">
      <c r="J72" s="24"/>
      <c r="Q72" s="26"/>
    </row>
  </sheetData>
  <sheetProtection/>
  <mergeCells count="29">
    <mergeCell ref="C3:I3"/>
    <mergeCell ref="D4:I4"/>
    <mergeCell ref="C4:C6"/>
    <mergeCell ref="V5:W5"/>
    <mergeCell ref="M5:M6"/>
    <mergeCell ref="N5:N6"/>
    <mergeCell ref="O5:P5"/>
    <mergeCell ref="Q3:W3"/>
    <mergeCell ref="Q4:Q6"/>
    <mergeCell ref="R4:W4"/>
    <mergeCell ref="L5:L6"/>
    <mergeCell ref="U5:U6"/>
    <mergeCell ref="E5:E6"/>
    <mergeCell ref="F5:F6"/>
    <mergeCell ref="G5:G6"/>
    <mergeCell ref="H5:I5"/>
    <mergeCell ref="R5:R6"/>
    <mergeCell ref="S5:S6"/>
    <mergeCell ref="T5:T6"/>
    <mergeCell ref="B9:B10"/>
    <mergeCell ref="A2:W2"/>
    <mergeCell ref="V1:W1"/>
    <mergeCell ref="A5:A6"/>
    <mergeCell ref="D5:D6"/>
    <mergeCell ref="B3:B6"/>
    <mergeCell ref="J3:P3"/>
    <mergeCell ref="J4:J6"/>
    <mergeCell ref="K4:P4"/>
    <mergeCell ref="K5:K6"/>
  </mergeCells>
  <hyperlinks>
    <hyperlink ref="E5" r:id="rId1" display="consultantplus://offline/ref=275E5B97C4DA80CF79D28E3BE36D0E2BB4AF5DDA99331CEE2134C28664B784D4A60D182052FBT4Y0H"/>
    <hyperlink ref="L5" r:id="rId2" display="consultantplus://offline/ref=275E5B97C4DA80CF79D28E3BE36D0E2BB4AF5DDA99331CEE2134C28664B784D4A60D182052FBT4Y0H"/>
    <hyperlink ref="S5" r:id="rId3" display="consultantplus://offline/ref=275E5B97C4DA80CF79D28E3BE36D0E2BB4AF5DDA99331CEE2134C28664B784D4A60D182052FBT4Y0H"/>
  </hyperlinks>
  <printOptions horizontalCentered="1"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68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view="pageBreakPreview" zoomScale="110" zoomScaleSheetLayoutView="110" zoomScalePageLayoutView="0" workbookViewId="0" topLeftCell="A1">
      <selection activeCell="Q9" sqref="Q9"/>
    </sheetView>
  </sheetViews>
  <sheetFormatPr defaultColWidth="9.140625" defaultRowHeight="15"/>
  <cols>
    <col min="1" max="1" width="32.28125" style="10" customWidth="1"/>
    <col min="2" max="2" width="9.140625" style="39" customWidth="1"/>
    <col min="3" max="3" width="9.140625" style="10" customWidth="1"/>
    <col min="4" max="4" width="13.421875" style="10" customWidth="1"/>
    <col min="5" max="5" width="12.57421875" style="10" customWidth="1"/>
    <col min="6" max="6" width="14.00390625" style="10" customWidth="1"/>
    <col min="7" max="7" width="13.57421875" style="10" customWidth="1"/>
    <col min="8" max="9" width="12.8515625" style="10" customWidth="1"/>
    <col min="10" max="11" width="9.57421875" style="10" customWidth="1"/>
    <col min="12" max="12" width="9.421875" style="10" customWidth="1"/>
    <col min="13" max="14" width="9.140625" style="10" customWidth="1"/>
    <col min="15" max="16" width="10.8515625" style="10" bestFit="1" customWidth="1"/>
    <col min="17" max="16384" width="9.140625" style="10" customWidth="1"/>
  </cols>
  <sheetData>
    <row r="1" spans="10:12" ht="15">
      <c r="J1" s="107" t="s">
        <v>184</v>
      </c>
      <c r="K1" s="107"/>
      <c r="L1" s="107"/>
    </row>
    <row r="2" spans="1:12" ht="15">
      <c r="A2" s="114" t="s">
        <v>258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3" s="39" customFormat="1" ht="15">
      <c r="A3" s="115" t="s">
        <v>0</v>
      </c>
      <c r="B3" s="105" t="s">
        <v>114</v>
      </c>
      <c r="C3" s="116" t="s">
        <v>115</v>
      </c>
      <c r="D3" s="105" t="s">
        <v>166</v>
      </c>
      <c r="E3" s="105"/>
      <c r="F3" s="105"/>
      <c r="G3" s="105"/>
      <c r="H3" s="105"/>
      <c r="I3" s="105"/>
      <c r="J3" s="105"/>
      <c r="K3" s="105"/>
      <c r="L3" s="105"/>
      <c r="M3" s="39" t="s">
        <v>123</v>
      </c>
    </row>
    <row r="4" spans="1:12" s="39" customFormat="1" ht="15">
      <c r="A4" s="115"/>
      <c r="B4" s="105"/>
      <c r="C4" s="117"/>
      <c r="D4" s="105" t="s">
        <v>116</v>
      </c>
      <c r="E4" s="105"/>
      <c r="F4" s="105"/>
      <c r="G4" s="105" t="s">
        <v>5</v>
      </c>
      <c r="H4" s="105"/>
      <c r="I4" s="105"/>
      <c r="J4" s="105"/>
      <c r="K4" s="105"/>
      <c r="L4" s="105"/>
    </row>
    <row r="5" spans="1:12" s="39" customFormat="1" ht="79.5" customHeight="1">
      <c r="A5" s="115"/>
      <c r="B5" s="105"/>
      <c r="C5" s="117"/>
      <c r="D5" s="105"/>
      <c r="E5" s="105"/>
      <c r="F5" s="105"/>
      <c r="G5" s="119" t="s">
        <v>117</v>
      </c>
      <c r="H5" s="119"/>
      <c r="I5" s="119"/>
      <c r="J5" s="119" t="s">
        <v>118</v>
      </c>
      <c r="K5" s="119"/>
      <c r="L5" s="119"/>
    </row>
    <row r="6" spans="1:12" ht="18.75" customHeight="1">
      <c r="A6" s="115"/>
      <c r="B6" s="105"/>
      <c r="C6" s="118"/>
      <c r="D6" s="36" t="s">
        <v>160</v>
      </c>
      <c r="E6" s="36" t="s">
        <v>161</v>
      </c>
      <c r="F6" s="36" t="s">
        <v>162</v>
      </c>
      <c r="G6" s="36" t="s">
        <v>160</v>
      </c>
      <c r="H6" s="36" t="s">
        <v>161</v>
      </c>
      <c r="I6" s="36" t="s">
        <v>162</v>
      </c>
      <c r="J6" s="36" t="s">
        <v>160</v>
      </c>
      <c r="K6" s="36" t="s">
        <v>161</v>
      </c>
      <c r="L6" s="36" t="s">
        <v>162</v>
      </c>
    </row>
    <row r="7" spans="1:12" ht="15">
      <c r="A7" s="36">
        <v>1</v>
      </c>
      <c r="B7" s="34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</row>
    <row r="8" spans="1:12" ht="31.5" customHeight="1">
      <c r="A8" s="1" t="s">
        <v>119</v>
      </c>
      <c r="B8" s="34"/>
      <c r="C8" s="37" t="s">
        <v>120</v>
      </c>
      <c r="D8" s="30">
        <f>'таб 2'!C20+'таб 2'!C21+'таб 2'!C22+'таб 2'!C23+'таб 2'!C24+'таб 2'!C30+'таб 2'!C50</f>
        <v>9954890</v>
      </c>
      <c r="E8" s="30">
        <f>'таб 2'!J20+'таб 2'!J21+'таб 2'!J22+'таб 2'!J23+'таб 2'!J24+'таб 2'!J30+'таб 2'!J50</f>
        <v>10679190</v>
      </c>
      <c r="F8" s="30">
        <f>'таб 2'!Q20+'таб 2'!Q21+'таб 2'!Q22+'таб 2'!Q23+'таб 2'!Q24+'таб 2'!Q30+'таб 2'!Q50</f>
        <v>10679190</v>
      </c>
      <c r="G8" s="30">
        <f aca="true" t="shared" si="0" ref="G8:I10">D8</f>
        <v>9954890</v>
      </c>
      <c r="H8" s="30">
        <f t="shared" si="0"/>
        <v>10679190</v>
      </c>
      <c r="I8" s="30">
        <f t="shared" si="0"/>
        <v>10679190</v>
      </c>
      <c r="J8" s="35"/>
      <c r="K8" s="35"/>
      <c r="L8" s="35"/>
    </row>
    <row r="9" spans="1:12" ht="45" customHeight="1">
      <c r="A9" s="1" t="s">
        <v>121</v>
      </c>
      <c r="B9" s="34">
        <v>1001</v>
      </c>
      <c r="C9" s="37" t="s">
        <v>120</v>
      </c>
      <c r="D9" s="30">
        <f>'таб 2'!C22+'таб 2'!C20</f>
        <v>1037000</v>
      </c>
      <c r="E9" s="30">
        <f>'таб 2'!J22+'таб 2'!J20</f>
        <v>1037000</v>
      </c>
      <c r="F9" s="30">
        <f>'таб 2'!Q22+'таб 2'!Q20</f>
        <v>1037000</v>
      </c>
      <c r="G9" s="30">
        <f t="shared" si="0"/>
        <v>1037000</v>
      </c>
      <c r="H9" s="30">
        <f t="shared" si="0"/>
        <v>1037000</v>
      </c>
      <c r="I9" s="30">
        <f t="shared" si="0"/>
        <v>1037000</v>
      </c>
      <c r="J9" s="35"/>
      <c r="K9" s="35"/>
      <c r="L9" s="35"/>
    </row>
    <row r="10" spans="1:12" ht="31.5" customHeight="1">
      <c r="A10" s="1" t="s">
        <v>122</v>
      </c>
      <c r="B10" s="34">
        <v>2001</v>
      </c>
      <c r="C10" s="1"/>
      <c r="D10" s="30">
        <f>'таб 2'!C23+'таб 2'!C24+'таб 2'!C30+'таб 2'!C50</f>
        <v>8917890</v>
      </c>
      <c r="E10" s="30">
        <f>'таб 2'!J23+'таб 2'!J24+'таб 2'!J30+'таб 2'!J50</f>
        <v>9642190</v>
      </c>
      <c r="F10" s="30">
        <f>'таб 2'!Q23+'таб 2'!Q24+'таб 2'!Q30+'таб 2'!Q50</f>
        <v>9642190</v>
      </c>
      <c r="G10" s="30">
        <f t="shared" si="0"/>
        <v>8917890</v>
      </c>
      <c r="H10" s="30">
        <f t="shared" si="0"/>
        <v>9642190</v>
      </c>
      <c r="I10" s="30">
        <f t="shared" si="0"/>
        <v>9642190</v>
      </c>
      <c r="J10" s="35"/>
      <c r="K10" s="35"/>
      <c r="L10" s="35"/>
    </row>
    <row r="11" spans="1:6" ht="15">
      <c r="A11" s="26"/>
      <c r="D11" s="26">
        <f>D10+D9</f>
        <v>9954890</v>
      </c>
      <c r="E11" s="26">
        <f>E10+E9</f>
        <v>10679190</v>
      </c>
      <c r="F11" s="26">
        <f>F10+F9</f>
        <v>10679190</v>
      </c>
    </row>
    <row r="12" spans="4:6" ht="15">
      <c r="D12" s="26">
        <f>D11-D8</f>
        <v>0</v>
      </c>
      <c r="E12" s="26">
        <f>E11-E8</f>
        <v>0</v>
      </c>
      <c r="F12" s="26">
        <f>F11-F8</f>
        <v>0</v>
      </c>
    </row>
  </sheetData>
  <sheetProtection/>
  <mergeCells count="10">
    <mergeCell ref="J1:L1"/>
    <mergeCell ref="A2:L2"/>
    <mergeCell ref="A3:A6"/>
    <mergeCell ref="B3:B6"/>
    <mergeCell ref="C3:C6"/>
    <mergeCell ref="D3:L3"/>
    <mergeCell ref="D4:F5"/>
    <mergeCell ref="G4:L4"/>
    <mergeCell ref="G5:I5"/>
    <mergeCell ref="J5:L5"/>
  </mergeCells>
  <hyperlinks>
    <hyperlink ref="G5" r:id="rId1" display="consultantplus://offline/ref=5FDFDEBDEF5C022686C933CF8B60E87B121C03BCC9591DDAF0BB795EE7VBXBF"/>
    <hyperlink ref="J5" r:id="rId2" display="consultantplus://offline/ref=5FDFDEBDEF5C022686C933CF8B60E87B121D06BDCE5F1DDAF0BB795EE7VBXBF"/>
  </hyperlinks>
  <printOptions horizontalCentered="1"/>
  <pageMargins left="0.11811023622047245" right="0.1968503937007874" top="0.15748031496062992" bottom="0.15748031496062992" header="0.31496062992125984" footer="0.31496062992125984"/>
  <pageSetup horizontalDpi="600" verticalDpi="600" orientation="landscape" paperSize="9" scale="85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22"/>
  <sheetViews>
    <sheetView view="pageBreakPreview" zoomScaleSheetLayoutView="100" zoomScalePageLayoutView="0" workbookViewId="0" topLeftCell="A4">
      <selection activeCell="I20" sqref="I20"/>
    </sheetView>
  </sheetViews>
  <sheetFormatPr defaultColWidth="9.140625" defaultRowHeight="15"/>
  <cols>
    <col min="1" max="1" width="49.8515625" style="10" customWidth="1"/>
    <col min="2" max="2" width="9.140625" style="10" customWidth="1"/>
    <col min="3" max="3" width="19.57421875" style="10" customWidth="1"/>
    <col min="4" max="16384" width="9.140625" style="10" customWidth="1"/>
  </cols>
  <sheetData>
    <row r="1" ht="15">
      <c r="C1" s="39" t="s">
        <v>156</v>
      </c>
    </row>
    <row r="2" spans="1:3" ht="79.5" customHeight="1">
      <c r="A2" s="120" t="s">
        <v>255</v>
      </c>
      <c r="B2" s="120"/>
      <c r="C2" s="120"/>
    </row>
    <row r="3" spans="1:3" ht="30">
      <c r="A3" s="36" t="s">
        <v>0</v>
      </c>
      <c r="B3" s="36" t="s">
        <v>114</v>
      </c>
      <c r="C3" s="57" t="s">
        <v>187</v>
      </c>
    </row>
    <row r="4" spans="1:3" ht="15">
      <c r="A4" s="36">
        <v>1</v>
      </c>
      <c r="B4" s="36">
        <v>2</v>
      </c>
      <c r="C4" s="36">
        <v>3</v>
      </c>
    </row>
    <row r="5" spans="1:3" ht="17.25" customHeight="1">
      <c r="A5" s="1" t="s">
        <v>131</v>
      </c>
      <c r="B5" s="36">
        <v>10</v>
      </c>
      <c r="C5" s="58"/>
    </row>
    <row r="6" spans="1:3" ht="16.5" customHeight="1">
      <c r="A6" s="1" t="s">
        <v>132</v>
      </c>
      <c r="B6" s="36">
        <v>20</v>
      </c>
      <c r="C6" s="81">
        <v>748.1</v>
      </c>
    </row>
    <row r="7" spans="1:3" ht="15">
      <c r="A7" s="1" t="s">
        <v>150</v>
      </c>
      <c r="B7" s="36">
        <v>30</v>
      </c>
      <c r="C7" s="81">
        <v>753.4</v>
      </c>
    </row>
    <row r="8" spans="1:3" ht="15">
      <c r="A8" s="1" t="s">
        <v>151</v>
      </c>
      <c r="B8" s="36">
        <v>40</v>
      </c>
      <c r="C8" s="81">
        <v>5.3</v>
      </c>
    </row>
    <row r="10" ht="15">
      <c r="C10" s="39" t="s">
        <v>157</v>
      </c>
    </row>
    <row r="11" spans="1:3" ht="15">
      <c r="A11" s="121" t="s">
        <v>158</v>
      </c>
      <c r="B11" s="121"/>
      <c r="C11" s="121"/>
    </row>
    <row r="12" spans="1:3" ht="30">
      <c r="A12" s="36" t="s">
        <v>0</v>
      </c>
      <c r="B12" s="36" t="s">
        <v>114</v>
      </c>
      <c r="C12" s="36" t="s">
        <v>152</v>
      </c>
    </row>
    <row r="13" spans="1:3" ht="15">
      <c r="A13" s="36">
        <v>1</v>
      </c>
      <c r="B13" s="36">
        <v>2</v>
      </c>
      <c r="C13" s="36">
        <v>3</v>
      </c>
    </row>
    <row r="14" spans="1:3" ht="17.25" customHeight="1">
      <c r="A14" s="1" t="s">
        <v>153</v>
      </c>
      <c r="B14" s="36">
        <v>10</v>
      </c>
      <c r="C14" s="1"/>
    </row>
    <row r="15" spans="1:3" ht="65.25" customHeight="1">
      <c r="A15" s="50" t="s">
        <v>154</v>
      </c>
      <c r="B15" s="36">
        <v>20</v>
      </c>
      <c r="C15" s="1"/>
    </row>
    <row r="16" spans="1:3" ht="30">
      <c r="A16" s="1" t="s">
        <v>155</v>
      </c>
      <c r="B16" s="36">
        <v>30</v>
      </c>
      <c r="C16" s="1"/>
    </row>
    <row r="18" spans="1:3" ht="45">
      <c r="A18" s="38" t="s">
        <v>256</v>
      </c>
      <c r="C18" s="10" t="s">
        <v>257</v>
      </c>
    </row>
    <row r="19" spans="1:3" ht="15">
      <c r="A19" s="38"/>
      <c r="B19" s="54" t="s">
        <v>29</v>
      </c>
      <c r="C19" s="54" t="s">
        <v>185</v>
      </c>
    </row>
    <row r="20" ht="15">
      <c r="A20" s="25"/>
    </row>
    <row r="21" spans="1:3" ht="45">
      <c r="A21" s="25" t="s">
        <v>23</v>
      </c>
      <c r="C21" s="10" t="s">
        <v>186</v>
      </c>
    </row>
    <row r="22" spans="1:3" ht="15">
      <c r="A22" s="4"/>
      <c r="B22" s="54" t="s">
        <v>29</v>
      </c>
      <c r="C22" s="54" t="s">
        <v>185</v>
      </c>
    </row>
  </sheetData>
  <sheetProtection/>
  <mergeCells count="2">
    <mergeCell ref="A2:C2"/>
    <mergeCell ref="A11:C11"/>
  </mergeCells>
  <hyperlinks>
    <hyperlink ref="A15" r:id="rId1" display="consultantplus://offline/ref=C86A4B0220B7D00000B42547405342FC258CAE21207144538F568BCB25oAD0J"/>
  </hyperlink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10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2017-07-12T12:47:23Z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